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6" activeTab="2"/>
  </bookViews>
  <sheets>
    <sheet name="Лист1" sheetId="1" r:id="rId1"/>
    <sheet name="Лист2" sheetId="2" r:id="rId2"/>
    <sheet name="Лист1 (2)" sheetId="3" r:id="rId3"/>
  </sheets>
  <definedNames>
    <definedName name="_xlnm.Print_Area" localSheetId="2">'Лист1 (2)'!$A$1:$I$211</definedName>
  </definedNames>
  <calcPr fullCalcOnLoad="1"/>
</workbook>
</file>

<file path=xl/sharedStrings.xml><?xml version="1.0" encoding="utf-8"?>
<sst xmlns="http://schemas.openxmlformats.org/spreadsheetml/2006/main" count="1561" uniqueCount="381">
  <si>
    <t>Код</t>
  </si>
  <si>
    <t>Наименование</t>
  </si>
  <si>
    <t>Сумма</t>
  </si>
  <si>
    <t>.0102</t>
  </si>
  <si>
    <t>.0104</t>
  </si>
  <si>
    <t>.0314</t>
  </si>
  <si>
    <t>.0501</t>
  </si>
  <si>
    <t>Жилищное хозяйство</t>
  </si>
  <si>
    <t>.0502</t>
  </si>
  <si>
    <t>.0503</t>
  </si>
  <si>
    <t>Благоустройство</t>
  </si>
  <si>
    <t>ИТОГО</t>
  </si>
  <si>
    <t>.0707</t>
  </si>
  <si>
    <t>.0801</t>
  </si>
  <si>
    <t>.0505</t>
  </si>
  <si>
    <t>.0113</t>
  </si>
  <si>
    <t>.0106</t>
  </si>
  <si>
    <t>.0409</t>
  </si>
  <si>
    <t>.0412</t>
  </si>
  <si>
    <t>условно-утверждаемые расходы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</si>
  <si>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</si>
  <si>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</si>
  <si>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</si>
  <si>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</si>
  <si>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</si>
  <si>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</si>
  <si>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</si>
  <si>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</si>
  <si>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</si>
  <si>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</si>
  <si>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</si>
  <si>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</t>
  </si>
  <si>
    <t>Физическая культура</t>
  </si>
  <si>
    <t>Пенсионное обеспечение</t>
  </si>
  <si>
    <t>Отклонение</t>
  </si>
  <si>
    <t>% исполнения</t>
  </si>
  <si>
    <t>Наименование статей расходов</t>
  </si>
  <si>
    <t>Ведомство</t>
  </si>
  <si>
    <t>Раздел, подраздел</t>
  </si>
  <si>
    <t>Целевая статья</t>
  </si>
  <si>
    <t>Код вида расходов</t>
  </si>
  <si>
    <t>Функционирование высшего должностного лица субъекта РФ и муниципального образования</t>
  </si>
  <si>
    <t>Непрограммные направления обеспечения деятельности органов местного самоуправления</t>
  </si>
  <si>
    <t>Расходы на выплату персоналу в целях обеспечения выполнения функций гос. Органами, казенными учреждениями, органами управления гос. внебюджетными фондами</t>
  </si>
  <si>
    <t>Функционирование исполнительных органов местного самоуправления</t>
  </si>
  <si>
    <t>Закупка товаров, работ, услуг для гос. (муниц) нужд</t>
  </si>
  <si>
    <t>Непрограммные расходы органов местного самоуправления</t>
  </si>
  <si>
    <t>Уплата налога на имущество организаций и земельного налога</t>
  </si>
  <si>
    <t>Субвенция на организационное обеспечение деятельности территориальных административных комиссий</t>
  </si>
  <si>
    <t>Иные межбюджетные трансферты</t>
  </si>
  <si>
    <t>Резервные средства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</si>
  <si>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</si>
  <si>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</si>
  <si>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</si>
  <si>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Иные межбюдж. трансферты по ведомств. целевой программе "Совершенствование и развитие сети автомоб. дорог общего пользов. Палл. мун. района"</t>
  </si>
  <si>
    <t>ЖИЛИЩНО-КОММУНАЛЬНОЕ ХОЗЯЙСТВО</t>
  </si>
  <si>
    <t>ВЦП "Комплексное развитие инфраструктуры ЖКХ"</t>
  </si>
  <si>
    <t>Закупка товаров, работ, услуг для гос. (муниц) нужд (кап. И текущий ремонт)</t>
  </si>
  <si>
    <t>Закупка товаров, работ, услуг для гос. (муниц) нужд (мероприятия в области жилищного хозяйства)</t>
  </si>
  <si>
    <t>Обводнение и питьевое водоснабжение (доля поселения)</t>
  </si>
  <si>
    <t>Субсидия на обводнение и питьевое водоснабжение</t>
  </si>
  <si>
    <t>Субсидии некоммерческим организациям (за исключением государственных (муниципальных) учреждений)</t>
  </si>
  <si>
    <t>Закупка товаров, работ, услуг для гос. (муниц) нужд (уличное освещение)</t>
  </si>
  <si>
    <t>Закупка товаров, работ, услуг для гос. (муниц) нужд (содержание мест захоронения)</t>
  </si>
  <si>
    <t>Закупка товаров, работ, услуг для гос. (муниц) нужд (прочее благоустройство)</t>
  </si>
  <si>
    <t>Другие вопросы в области ЖКХ</t>
  </si>
  <si>
    <t>ОБРАЗОВАНИЕ</t>
  </si>
  <si>
    <t>ФИЗИЧЕСКАЯ КУЛЬТУРА И СПОРТ</t>
  </si>
  <si>
    <t>Содержание МКУ МЦ"СПЕКТР"</t>
  </si>
  <si>
    <t>Содержание МКУ СК"КОЛОС"</t>
  </si>
  <si>
    <t>КУЛЬТУРА И КИНЕМАТОГРАФИЯ</t>
  </si>
  <si>
    <t>СОЦИАЛЬНАЯ ПОЛИТИКА</t>
  </si>
  <si>
    <t>0100</t>
  </si>
  <si>
    <t>0102</t>
  </si>
  <si>
    <t>941</t>
  </si>
  <si>
    <t>0104</t>
  </si>
  <si>
    <t>0106</t>
  </si>
  <si>
    <t>0111</t>
  </si>
  <si>
    <t>0113</t>
  </si>
  <si>
    <t>9900000</t>
  </si>
  <si>
    <t>Содержание МКУ ЦБ</t>
  </si>
  <si>
    <t>9900090</t>
  </si>
  <si>
    <t>0300</t>
  </si>
  <si>
    <t>0314</t>
  </si>
  <si>
    <t>0400</t>
  </si>
  <si>
    <t>0409</t>
  </si>
  <si>
    <t>3500036</t>
  </si>
  <si>
    <t>0412</t>
  </si>
  <si>
    <t>0500</t>
  </si>
  <si>
    <t>0501</t>
  </si>
  <si>
    <t>0502</t>
  </si>
  <si>
    <t>0503</t>
  </si>
  <si>
    <t xml:space="preserve">Закупка товаров, работ, услуг для гос. (муниц) нужд </t>
  </si>
  <si>
    <t>0505</t>
  </si>
  <si>
    <t>0700</t>
  </si>
  <si>
    <t>0707</t>
  </si>
  <si>
    <t>0800</t>
  </si>
  <si>
    <t>0801</t>
  </si>
  <si>
    <t>1000</t>
  </si>
  <si>
    <t>1001</t>
  </si>
  <si>
    <t>1101</t>
  </si>
  <si>
    <t>1100</t>
  </si>
  <si>
    <t>240</t>
  </si>
  <si>
    <t>540</t>
  </si>
  <si>
    <t>870</t>
  </si>
  <si>
    <t>630</t>
  </si>
  <si>
    <t>Уплата налога на имущество организаций и земельного налога и иных платежей</t>
  </si>
  <si>
    <t>310</t>
  </si>
  <si>
    <t>Закупка товаров, работ, услуг для гос. (муниц) нужд (пожертвования газпром)</t>
  </si>
  <si>
    <t>АНАЛИЗ</t>
  </si>
  <si>
    <t>исполнения расходной части бюджета</t>
  </si>
  <si>
    <t>Наименование статей</t>
  </si>
  <si>
    <t>КБК</t>
  </si>
  <si>
    <t>% выполнения</t>
  </si>
  <si>
    <t>раздел. подраздел</t>
  </si>
  <si>
    <t>кцср</t>
  </si>
  <si>
    <t>квр</t>
  </si>
  <si>
    <t>косгу</t>
  </si>
  <si>
    <t>Функционированне высшего должностного лица</t>
  </si>
  <si>
    <t>90 0 00 00030</t>
  </si>
  <si>
    <t>121</t>
  </si>
  <si>
    <t>211</t>
  </si>
  <si>
    <t>122</t>
  </si>
  <si>
    <t>213</t>
  </si>
  <si>
    <t>212</t>
  </si>
  <si>
    <t>4.Прочие расходы</t>
  </si>
  <si>
    <t>129</t>
  </si>
  <si>
    <t>226</t>
  </si>
  <si>
    <t>Функционирование органов исполнительной власти</t>
  </si>
  <si>
    <t>90 0 00 00010</t>
  </si>
  <si>
    <t>4.Транспортные услуги</t>
  </si>
  <si>
    <t>100</t>
  </si>
  <si>
    <t>222</t>
  </si>
  <si>
    <t>244</t>
  </si>
  <si>
    <t>221</t>
  </si>
  <si>
    <t>223</t>
  </si>
  <si>
    <t>225</t>
  </si>
  <si>
    <t>290</t>
  </si>
  <si>
    <t>340</t>
  </si>
  <si>
    <t>851</t>
  </si>
  <si>
    <t>99 0 00 70010</t>
  </si>
  <si>
    <t>Обеспечение деятельности контролирующих органов</t>
  </si>
  <si>
    <t>99 0 00 00400</t>
  </si>
  <si>
    <t>251</t>
  </si>
  <si>
    <t>Резервный фонд</t>
  </si>
  <si>
    <t>выборы ОМС</t>
  </si>
  <si>
    <t>99 0 00 00670</t>
  </si>
  <si>
    <t>ВЦП "Поддержка предпринимательства"</t>
  </si>
  <si>
    <t>22 0 01 01900</t>
  </si>
  <si>
    <t>99 0 00 00220</t>
  </si>
  <si>
    <t>99 0 00 00590</t>
  </si>
  <si>
    <t>99 0 00 00900</t>
  </si>
  <si>
    <t>224</t>
  </si>
  <si>
    <t>прочие расходы</t>
  </si>
  <si>
    <t>НАЦИОНАЛЬНАЯ БЕЗОПАСНОСТЬ И ПРАВООХРАНИЕТЛЬНАЯ ДЕЯТЕЛЬНОСТЬ</t>
  </si>
  <si>
    <t>Национальная безопасность</t>
  </si>
  <si>
    <t>0309</t>
  </si>
  <si>
    <t>Другие вопросы в области национальной безопасности</t>
  </si>
  <si>
    <t>вопросы в обл сельского хозяйства</t>
  </si>
  <si>
    <t>ИТОГО 0405</t>
  </si>
  <si>
    <t>23 0 01 01352</t>
  </si>
  <si>
    <t>69 0 00 01351</t>
  </si>
  <si>
    <t>62 0 00 01760</t>
  </si>
  <si>
    <t>Коммунальные услуги</t>
  </si>
  <si>
    <t>62 0 00 01700</t>
  </si>
  <si>
    <t>62 0 00 01900</t>
  </si>
  <si>
    <t>субсидии района на оплату работ жкх</t>
  </si>
  <si>
    <t>обводнение</t>
  </si>
  <si>
    <t>Содержание мест захороненя</t>
  </si>
  <si>
    <t>Захоронение БОМЖ</t>
  </si>
  <si>
    <t>Уличное освещение</t>
  </si>
  <si>
    <t>68 0 00 01720</t>
  </si>
  <si>
    <t>68 0 00 01740</t>
  </si>
  <si>
    <t>68 0 00 01750</t>
  </si>
  <si>
    <t>Молодежная политика</t>
  </si>
  <si>
    <t>экология</t>
  </si>
  <si>
    <t>ИТОГО 0602</t>
  </si>
  <si>
    <t>соержание МКУ МЦ "СПЕКТР"</t>
  </si>
  <si>
    <t>передаваемые полномочия муниципальному району по молодежной политике</t>
  </si>
  <si>
    <t>передаваемые полномочия</t>
  </si>
  <si>
    <t>Пенсия. Пособия</t>
  </si>
  <si>
    <t>99 0 00 00940</t>
  </si>
  <si>
    <t>312</t>
  </si>
  <si>
    <t>ВСЕГО</t>
  </si>
  <si>
    <r>
      <t xml:space="preserve">Итого </t>
    </r>
    <r>
      <rPr>
        <b/>
        <sz val="8"/>
        <rFont val="Times New Roman"/>
        <family val="1"/>
      </rPr>
      <t>0107</t>
    </r>
  </si>
  <si>
    <t>90 0 00 00000</t>
  </si>
  <si>
    <t>99 0 00 00000</t>
  </si>
  <si>
    <t>90 0 00 00670</t>
  </si>
  <si>
    <t>62 0 00 00000</t>
  </si>
  <si>
    <t>68 0 00 00000</t>
  </si>
  <si>
    <t>99 0 00 04000</t>
  </si>
  <si>
    <t>22 0 01 00000</t>
  </si>
  <si>
    <t>23 0 00 00000</t>
  </si>
  <si>
    <t>69 0 00 00000</t>
  </si>
  <si>
    <t>852</t>
  </si>
  <si>
    <t>111</t>
  </si>
  <si>
    <t>112</t>
  </si>
  <si>
    <t>119</t>
  </si>
  <si>
    <t>Уплата прочих налогов и сборов</t>
  </si>
  <si>
    <t>99 0 00 00930</t>
  </si>
  <si>
    <t>99 0 00 70540</t>
  </si>
  <si>
    <t>68 0 00 L5600</t>
  </si>
  <si>
    <t>Закупка товаров, работ, услуг для гос. (муниц) нужд (городской парк, федеральные средства)</t>
  </si>
  <si>
    <t>Закупка товаров, работ, услуг для гос. (муниц) нужд (городской парк, средства местного бюджета)</t>
  </si>
  <si>
    <t>68 0 00 L5601</t>
  </si>
  <si>
    <t>Закупка товаров, работ, услуг для гос. (муниц) нужд (городской парк, областные средства)</t>
  </si>
  <si>
    <t>68 0 00 S5600</t>
  </si>
  <si>
    <t>68 0 00 S5601</t>
  </si>
  <si>
    <t>Прочие выплаты</t>
  </si>
  <si>
    <t>Услуги связи</t>
  </si>
  <si>
    <t xml:space="preserve">Заработная плата 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</si>
  <si>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</si>
  <si>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</si>
  <si>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</si>
  <si>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</si>
  <si>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Увеличение стоимости основных средств</t>
  </si>
  <si>
    <t>Налог на имущество</t>
  </si>
  <si>
    <t>Прочие налоги и сборы</t>
  </si>
  <si>
    <t>Пени, штрафы, недоимки</t>
  </si>
  <si>
    <t>Содержание адм комиссии</t>
  </si>
  <si>
    <t>Обеспечение финансового контроля</t>
  </si>
  <si>
    <t>853</t>
  </si>
  <si>
    <t>Прочие расходы</t>
  </si>
  <si>
    <t>Арендная плата</t>
  </si>
  <si>
    <t>243</t>
  </si>
  <si>
    <t>Ремонт объектов коммунального хозяйства</t>
  </si>
  <si>
    <t>Прочие работы, услуги (обводнение, доля поселения)</t>
  </si>
  <si>
    <t>Прочие работы, услуги (обводнение, доля обласного бюджета)</t>
  </si>
  <si>
    <t>Санитарое содержание кладбища</t>
  </si>
  <si>
    <t>Прочее благоустройство</t>
  </si>
  <si>
    <t xml:space="preserve">Работы, услуги по содержанию территории </t>
  </si>
  <si>
    <t>Обустройство городского парка (федеральные средства)</t>
  </si>
  <si>
    <t>Обустройство городского парка (средства поселения)</t>
  </si>
  <si>
    <t>Обустройство городского парка (областные средства)</t>
  </si>
  <si>
    <t>70 0 00 00590</t>
  </si>
  <si>
    <t>Содержание МКУ "Колос"</t>
  </si>
  <si>
    <t>71 0 00 00590</t>
  </si>
  <si>
    <t>Передаваемые полномочия</t>
  </si>
  <si>
    <t>МОЛОДЕЖНАЯ ПОЛИТИКА И ОЗДОРОВЛЕНИЕ ДЕТЕЙ</t>
  </si>
  <si>
    <t>КУЛЬТУРА</t>
  </si>
  <si>
    <t>Закупка товаров, работ, услуг для гос. (муниц) нужд (премия Думе)</t>
  </si>
  <si>
    <t>99 0 00 70070</t>
  </si>
  <si>
    <t>632</t>
  </si>
  <si>
    <t>242</t>
  </si>
  <si>
    <t>Прочие расходы по благоустройству</t>
  </si>
  <si>
    <t>Вщзмещение раходов по бане</t>
  </si>
  <si>
    <t>291</t>
  </si>
  <si>
    <t>Транспортные услуги</t>
  </si>
  <si>
    <t>70 0 00 01900</t>
  </si>
  <si>
    <t>67 0 00 01900</t>
  </si>
  <si>
    <t>Ведомственная целевая программа "Формирование доступной среды жизнедеятельности для инвалидов и маломобильных групп населения в городском поселении г. Палласовка на 2014-2016 г.г."</t>
  </si>
  <si>
    <t>71 0 00 00000</t>
  </si>
  <si>
    <t>Иные выплаты</t>
  </si>
  <si>
    <t>262</t>
  </si>
  <si>
    <t>Приложение 4</t>
  </si>
  <si>
    <t>123</t>
  </si>
  <si>
    <t>67 0 00 01400</t>
  </si>
  <si>
    <t>Социальное обеспечение населения</t>
  </si>
  <si>
    <t>Массовый спорт</t>
  </si>
  <si>
    <t>800</t>
  </si>
  <si>
    <t>40 0 00 00000</t>
  </si>
  <si>
    <t>Закупка товаров, работ, услуг для гос. (муниц) нужд (ул. Коммунистическая)</t>
  </si>
  <si>
    <t>1003</t>
  </si>
  <si>
    <t>1102</t>
  </si>
  <si>
    <t>Многофункциональная спортивная площадка</t>
  </si>
  <si>
    <t>Социальные пособия и компенсации персоналу в денежной форме</t>
  </si>
  <si>
    <t>266</t>
  </si>
  <si>
    <t>346</t>
  </si>
  <si>
    <t>349</t>
  </si>
  <si>
    <t>296</t>
  </si>
  <si>
    <t>Услуги страхования</t>
  </si>
  <si>
    <t>227</t>
  </si>
  <si>
    <t>Увеличение стоимости материальных запасов (ГСМ)</t>
  </si>
  <si>
    <t>343</t>
  </si>
  <si>
    <t>Увеличение стоимости прочих материальных запасов</t>
  </si>
  <si>
    <t>831</t>
  </si>
  <si>
    <t>297</t>
  </si>
  <si>
    <t>Транспортные расходы</t>
  </si>
  <si>
    <t>264</t>
  </si>
  <si>
    <t>Социальное обеспечение</t>
  </si>
  <si>
    <t>Спортивная площадка</t>
  </si>
  <si>
    <t>414</t>
  </si>
  <si>
    <t>Модернизация систем уличного освещения</t>
  </si>
  <si>
    <t>24 0 01 00000</t>
  </si>
  <si>
    <t>Увеличение стоимости продуктов питания</t>
  </si>
  <si>
    <t>342</t>
  </si>
  <si>
    <t>Другие налоги и сборы</t>
  </si>
  <si>
    <t>69 0 00 71740</t>
  </si>
  <si>
    <t>69 0 00 71741</t>
  </si>
  <si>
    <t>24 0 01 00001</t>
  </si>
  <si>
    <t>24 0 01 00002</t>
  </si>
  <si>
    <t>292</t>
  </si>
  <si>
    <t>Обеспечение выборов</t>
  </si>
  <si>
    <t>0107</t>
  </si>
  <si>
    <t>880</t>
  </si>
  <si>
    <t>295</t>
  </si>
  <si>
    <t>Муниципальная программа «Повышение безопасности дорожного движения на территории городского поселения г. Палласовка на 2016-2020 годы»</t>
  </si>
  <si>
    <t>Ведомственная целевая программа « Совершенствование и развитие  сети автомобильных дорог общего пользования городского поселения г. Палласовка на 2017-2019 годы»</t>
  </si>
  <si>
    <t>69 0 00 70620</t>
  </si>
  <si>
    <t>69 0 00 70621</t>
  </si>
  <si>
    <t xml:space="preserve">Ведомственная целевая программа «Развитие жилищно-коммунального хозяйства городского поселения г. Палласовка на 2017-2019 годы» </t>
  </si>
  <si>
    <t>Ведомственная целевая программа «Развитие жилищно-коммунального хозяйства городского поселения г. Палласовка на 2017-2019 годы», содержание имущества</t>
  </si>
  <si>
    <t>Ведомственная целевая программа «Развитие жилищно-коммунального хозяйства городского поселения г. Палласовка на 2017-2019 годы» , прочие работы, услуги</t>
  </si>
  <si>
    <t>Ведомственная целевая программа «Развитие жилищно-коммунального хозяйства городского поселения г. Палласовка на 2017-2019 годы» , формирование фонда капитального ремонта</t>
  </si>
  <si>
    <t xml:space="preserve">Ведомственная целевая программа «Развитие жилищно-коммунального хозяйства городского поселения г. Палласовка на 2017-2019 годы», работы, услуги по содержанию имущества </t>
  </si>
  <si>
    <t>Ведомственная целевая программа «Развитие жилищно-коммунального хозяйства городского поселения г. Палласовка на 2017-2019 годы» , увеличение стоимости основных средств</t>
  </si>
  <si>
    <t>Ведомственная целевая программа «Развитие жилищно-коммунального хозяйства городского поселения г. Палласовка на 2017-2019 годы» , увеличение стоимости материальных запасов</t>
  </si>
  <si>
    <t>Передаваемые полномочия муниципальному району на проектирование объектов водоснабжения</t>
  </si>
  <si>
    <t xml:space="preserve">Муниципальная программа  "Формирование современной городской среды на 2019-2024 годы», благоустройство ул. Коммунистической
</t>
  </si>
  <si>
    <t>344</t>
  </si>
  <si>
    <t>321</t>
  </si>
  <si>
    <t>25 0P554952</t>
  </si>
  <si>
    <t>.0107</t>
  </si>
  <si>
    <t>Обеспечение проведения выборов и референдумов</t>
  </si>
  <si>
    <t>Проведение выборов</t>
  </si>
  <si>
    <t>90 0 00 00900</t>
  </si>
  <si>
    <t>24 0 00 00000</t>
  </si>
  <si>
    <t>24 0 01 17740</t>
  </si>
  <si>
    <t>24 0 01 17741</t>
  </si>
  <si>
    <t>24 0 01 17742</t>
  </si>
  <si>
    <t>Муниципальная программа "Энергосбережение и повышение энергетической эффективности на территории городского поселения г. Палласовка на 2019-2023 годы"</t>
  </si>
  <si>
    <t>Передаваемые полномочия (проектирование объектов водоснабжения)</t>
  </si>
  <si>
    <t xml:space="preserve">Муниципальная программа 
«Формирование современной городской среды на 2019-2024 годы»
</t>
  </si>
  <si>
    <t xml:space="preserve">Ведомственная целевая программа «Благоустройство территории городского поселения г. Палласовка на 2017-2019 годы» </t>
  </si>
  <si>
    <t>99 0 00 0590</t>
  </si>
  <si>
    <t>40 0 F2 55550</t>
  </si>
  <si>
    <t>25 0 P5 54952</t>
  </si>
  <si>
    <t xml:space="preserve">Расходы бюджета городского поселения г. Палласовка  </t>
  </si>
  <si>
    <t>Приложение 5</t>
  </si>
  <si>
    <t>Приобретение материалов</t>
  </si>
  <si>
    <t>200</t>
  </si>
  <si>
    <t>500</t>
  </si>
  <si>
    <t>26 0 00 00000</t>
  </si>
  <si>
    <t>26 0 01 01000</t>
  </si>
  <si>
    <t>Муниципальная программа «Проведение мероприятий по ремонту дорог с твердым покрытием городского поселения г. Палласовка в 2020-2022 г.г.»</t>
  </si>
  <si>
    <t>Передаваемые полномочия району (проектирование водоснабжения)</t>
  </si>
  <si>
    <t>99 0 00 S0540</t>
  </si>
  <si>
    <t>99 0 00 S0541</t>
  </si>
  <si>
    <t>Закупка товаров, работ, услуг для гос. (муниц) нужд (озеленение)</t>
  </si>
  <si>
    <t>68 0 00 01730</t>
  </si>
  <si>
    <t>300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</si>
  <si>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</si>
  <si>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</si>
  <si>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Уплата иных платежей</t>
  </si>
  <si>
    <t>Озеленение</t>
  </si>
  <si>
    <t>811</t>
  </si>
  <si>
    <t>813</t>
  </si>
  <si>
    <t>246</t>
  </si>
  <si>
    <t>Субсидии некоммерческим организациям</t>
  </si>
  <si>
    <t>к отчету об исполнении бюджета городского поселения г. Палласовка за 1 квартал 2021 года</t>
  </si>
  <si>
    <t>за 1 квартал 2021 года по разделам и подразделам функциональной классификации расходов бюджетов РФ</t>
  </si>
  <si>
    <t>План                              1 квартал 2021 г.</t>
  </si>
  <si>
    <t>Факт                                  1 квартал 2021 г.</t>
  </si>
  <si>
    <t>Отклонение от плана 1 квартал 2021 г.</t>
  </si>
  <si>
    <t>.0310</t>
  </si>
  <si>
    <t>Обеспечение пожарной безопасности</t>
  </si>
  <si>
    <t>Расходы бюджета по разделам, подразделам, целевым статьям и видам расходов бюджета в составе ведомственной структуры расходов бюджета за 1 квартал 2021 года.</t>
  </si>
  <si>
    <t>План                    1 квартала 2021 г.</t>
  </si>
  <si>
    <t>Факт                       1 квартала 2021 г.</t>
  </si>
  <si>
    <t xml:space="preserve">                                                                                                      </t>
  </si>
  <si>
    <t>0310</t>
  </si>
  <si>
    <t>Пожарная безопасность</t>
  </si>
  <si>
    <t>68 0 00 00570</t>
  </si>
  <si>
    <t>600</t>
  </si>
  <si>
    <t>Субсидии на выполнение муниципального задания</t>
  </si>
  <si>
    <t>городского поселения г. Палласовка за  1 квартал 2021 г</t>
  </si>
  <si>
    <t>План                          1 квартал 2021 г.</t>
  </si>
  <si>
    <t xml:space="preserve">  факт                           1 квартал 2021 г. </t>
  </si>
  <si>
    <t>отклонение от плана 1 квартал 2021 г.</t>
  </si>
  <si>
    <t>247</t>
  </si>
  <si>
    <t>Услуги, работы по содержанию имущества</t>
  </si>
  <si>
    <t>Противопожарная деятельность</t>
  </si>
  <si>
    <t>622</t>
  </si>
  <si>
    <t>241</t>
  </si>
  <si>
    <t xml:space="preserve">Субсидии на иные цели МАУ </t>
  </si>
  <si>
    <t xml:space="preserve">Субсидии на ВЫПОЛНЕНИЕ МУНИЦИПАЛЬНОГО ЗАДАНИЯ  МАУ </t>
  </si>
  <si>
    <t>621</t>
  </si>
  <si>
    <t xml:space="preserve">Субсидия на выполнение муниципального задания </t>
  </si>
  <si>
    <t>70 0 00 00580</t>
  </si>
  <si>
    <t>611</t>
  </si>
  <si>
    <t>Содержание "ЦБ"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</si>
</sst>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0.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left" vertical="center" wrapText="1"/>
    </xf>
    <xf numFmtId="177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77" fontId="2" fillId="0" borderId="15" xfId="0" applyNumberFormat="1" applyFont="1" applyBorder="1" applyAlignment="1">
      <alignment horizontal="center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177" fontId="11" fillId="0" borderId="15" xfId="0" applyNumberFormat="1" applyFont="1" applyFill="1" applyBorder="1" applyAlignment="1">
      <alignment horizontal="left" vertical="center" wrapText="1"/>
    </xf>
    <xf numFmtId="177" fontId="10" fillId="0" borderId="15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top" wrapText="1"/>
    </xf>
    <xf numFmtId="49" fontId="10" fillId="0" borderId="15" xfId="0" applyNumberFormat="1" applyFont="1" applyBorder="1" applyAlignment="1">
      <alignment vertical="top" wrapText="1"/>
    </xf>
    <xf numFmtId="177" fontId="12" fillId="0" borderId="15" xfId="0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/>
    </xf>
    <xf numFmtId="177" fontId="11" fillId="0" borderId="15" xfId="0" applyNumberFormat="1" applyFont="1" applyFill="1" applyBorder="1" applyAlignment="1">
      <alignment horizontal="left" vertical="center"/>
    </xf>
    <xf numFmtId="177" fontId="10" fillId="0" borderId="15" xfId="0" applyNumberFormat="1" applyFont="1" applyFill="1" applyBorder="1" applyAlignment="1">
      <alignment horizontal="left" vertical="center"/>
    </xf>
    <xf numFmtId="49" fontId="11" fillId="0" borderId="15" xfId="0" applyNumberFormat="1" applyFont="1" applyBorder="1" applyAlignment="1">
      <alignment/>
    </xf>
    <xf numFmtId="0" fontId="11" fillId="0" borderId="15" xfId="0" applyFont="1" applyBorder="1" applyAlignment="1">
      <alignment vertical="justify" wrapText="1"/>
    </xf>
    <xf numFmtId="0" fontId="10" fillId="0" borderId="15" xfId="0" applyFont="1" applyBorder="1" applyAlignment="1">
      <alignment/>
    </xf>
    <xf numFmtId="2" fontId="0" fillId="0" borderId="0" xfId="0" applyNumberFormat="1" applyAlignment="1">
      <alignment/>
    </xf>
    <xf numFmtId="49" fontId="10" fillId="0" borderId="15" xfId="0" applyNumberFormat="1" applyFont="1" applyBorder="1" applyAlignment="1">
      <alignment/>
    </xf>
    <xf numFmtId="0" fontId="11" fillId="0" borderId="15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5" xfId="0" applyFont="1" applyBorder="1" applyAlignment="1">
      <alignment/>
    </xf>
    <xf numFmtId="177" fontId="8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77" fontId="13" fillId="0" borderId="15" xfId="0" applyNumberFormat="1" applyFont="1" applyFill="1" applyBorder="1" applyAlignment="1">
      <alignment horizontal="left" vertical="center"/>
    </xf>
    <xf numFmtId="2" fontId="13" fillId="0" borderId="15" xfId="0" applyNumberFormat="1" applyFont="1" applyFill="1" applyBorder="1" applyAlignment="1">
      <alignment horizontal="left" vertical="center" wrapText="1"/>
    </xf>
    <xf numFmtId="177" fontId="14" fillId="0" borderId="15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49" fontId="15" fillId="0" borderId="15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49" fontId="11" fillId="0" borderId="15" xfId="0" applyNumberFormat="1" applyFont="1" applyBorder="1" applyAlignment="1">
      <alignment vertical="justify" wrapText="1"/>
    </xf>
    <xf numFmtId="0" fontId="14" fillId="0" borderId="15" xfId="0" applyFont="1" applyBorder="1" applyAlignment="1">
      <alignment/>
    </xf>
    <xf numFmtId="2" fontId="14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49" fontId="10" fillId="0" borderId="15" xfId="0" applyNumberFormat="1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0" fontId="10" fillId="0" borderId="15" xfId="0" applyFont="1" applyFill="1" applyBorder="1" applyAlignment="1">
      <alignment/>
    </xf>
    <xf numFmtId="49" fontId="10" fillId="0" borderId="15" xfId="0" applyNumberFormat="1" applyFont="1" applyFill="1" applyBorder="1" applyAlignment="1">
      <alignment/>
    </xf>
    <xf numFmtId="49" fontId="8" fillId="0" borderId="15" xfId="0" applyNumberFormat="1" applyFont="1" applyBorder="1" applyAlignment="1">
      <alignment/>
    </xf>
    <xf numFmtId="0" fontId="10" fillId="0" borderId="15" xfId="0" applyFont="1" applyBorder="1" applyAlignment="1">
      <alignment wrapText="1"/>
    </xf>
    <xf numFmtId="0" fontId="11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15" xfId="0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11" fillId="0" borderId="15" xfId="0" applyNumberFormat="1" applyFont="1" applyFill="1" applyBorder="1" applyAlignment="1">
      <alignment/>
    </xf>
    <xf numFmtId="0" fontId="10" fillId="0" borderId="15" xfId="0" applyFont="1" applyFill="1" applyBorder="1" applyAlignment="1">
      <alignment vertical="top" wrapText="1"/>
    </xf>
    <xf numFmtId="49" fontId="10" fillId="0" borderId="15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0" fontId="2" fillId="0" borderId="15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0" borderId="16" xfId="0" applyNumberFormat="1" applyFill="1" applyBorder="1" applyAlignment="1">
      <alignment/>
    </xf>
    <xf numFmtId="177" fontId="0" fillId="0" borderId="0" xfId="0" applyNumberFormat="1" applyBorder="1" applyAlignment="1">
      <alignment/>
    </xf>
    <xf numFmtId="177" fontId="6" fillId="0" borderId="0" xfId="0" applyNumberFormat="1" applyFont="1" applyAlignment="1">
      <alignment/>
    </xf>
    <xf numFmtId="4" fontId="0" fillId="0" borderId="15" xfId="0" applyNumberFormat="1" applyFont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15" xfId="0" applyFont="1" applyFill="1" applyBorder="1" applyAlignment="1">
      <alignment/>
    </xf>
    <xf numFmtId="49" fontId="14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17" xfId="0" applyFont="1" applyBorder="1" applyAlignment="1">
      <alignment vertical="top" wrapText="1"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0" fontId="11" fillId="0" borderId="17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zoomScalePageLayoutView="0" workbookViewId="0" topLeftCell="A22">
      <selection activeCell="A5" sqref="A5:F6"/>
    </sheetView>
  </sheetViews>
  <sheetFormatPr defaultColWidth="9.00390625" defaultRowHeight="12.75"/>
  <cols>
    <col min="1" max="1" width="11.875" style="0" customWidth="1"/>
    <col min="2" max="2" width="37.75390625" style="0" customWidth="1"/>
    <col min="3" max="3" width="16.75390625" style="0" customWidth="1"/>
    <col min="4" max="4" width="17.125" style="0" customWidth="1"/>
    <col min="5" max="5" width="18.25390625" style="0" customWidth="1"/>
    <col min="6" max="6" width="13.00390625" style="0" customWidth="1"/>
  </cols>
  <sheetData>
    <row r="1" spans="5:6" ht="15">
      <c r="E1" s="119" t="s">
        <v>254</v>
      </c>
      <c r="F1" s="120"/>
    </row>
    <row r="2" spans="5:6" ht="62.25" customHeight="1">
      <c r="E2" s="121" t="s">
        <v>349</v>
      </c>
      <c r="F2" s="121"/>
    </row>
    <row r="3" ht="15.75">
      <c r="A3" s="1"/>
    </row>
    <row r="4" spans="1:6" ht="15" customHeight="1">
      <c r="A4" s="117" t="s">
        <v>327</v>
      </c>
      <c r="B4" s="118"/>
      <c r="C4" s="118"/>
      <c r="D4" s="118"/>
      <c r="E4" s="118"/>
      <c r="F4" s="118"/>
    </row>
    <row r="5" spans="1:6" ht="12.75">
      <c r="A5" s="112" t="s">
        <v>350</v>
      </c>
      <c r="B5" s="113"/>
      <c r="C5" s="113"/>
      <c r="D5" s="113"/>
      <c r="E5" s="113"/>
      <c r="F5" s="113"/>
    </row>
    <row r="6" spans="1:6" ht="18.75" customHeight="1">
      <c r="A6" s="113"/>
      <c r="B6" s="113"/>
      <c r="C6" s="113"/>
      <c r="D6" s="113"/>
      <c r="E6" s="113"/>
      <c r="F6" s="113"/>
    </row>
    <row r="7" ht="16.5" thickBot="1">
      <c r="A7" s="2" t="s">
        <v>359</v>
      </c>
    </row>
    <row r="8" spans="1:6" ht="17.25" thickBot="1" thickTop="1">
      <c r="A8" s="3" t="s">
        <v>0</v>
      </c>
      <c r="B8" s="4" t="s">
        <v>1</v>
      </c>
      <c r="C8" s="114" t="s">
        <v>2</v>
      </c>
      <c r="D8" s="115"/>
      <c r="E8" s="115"/>
      <c r="F8" s="116"/>
    </row>
    <row r="9" spans="1:6" ht="47.25">
      <c r="A9" s="8"/>
      <c r="B9" s="9"/>
      <c r="C9" s="9" t="s">
        <v>351</v>
      </c>
      <c r="D9" s="9" t="s">
        <v>352</v>
      </c>
      <c r="E9" s="10" t="s">
        <v>353</v>
      </c>
      <c r="F9" s="10" t="s">
        <v>35</v>
      </c>
    </row>
    <row r="10" spans="1:6" ht="15.75">
      <c r="A10" s="11">
        <v>1</v>
      </c>
      <c r="B10" s="11">
        <v>2</v>
      </c>
      <c r="C10" s="12">
        <v>3</v>
      </c>
      <c r="D10" s="12">
        <v>4</v>
      </c>
      <c r="E10" s="12">
        <v>5</v>
      </c>
      <c r="F10" s="12">
        <v>5</v>
      </c>
    </row>
    <row r="11" spans="1:6" ht="58.5" customHeight="1">
      <c r="A11" s="13" t="s">
        <v>3</v>
      </c>
      <c r="B11" s="14" t="s">
        <v>21</v>
      </c>
      <c r="C11" s="15">
        <v>203439.99</v>
      </c>
      <c r="D11" s="15">
        <v>144879.69</v>
      </c>
      <c r="E11" s="15">
        <f>D11-C11</f>
        <v>-58560.29999999999</v>
      </c>
      <c r="F11" s="15">
        <f>D11*100/C11</f>
        <v>71.21495139672392</v>
      </c>
    </row>
    <row r="12" spans="1:6" ht="87" customHeight="1">
      <c r="A12" s="13" t="s">
        <v>4</v>
      </c>
      <c r="B12" s="14" t="s">
        <v>22</v>
      </c>
      <c r="C12" s="15">
        <v>1639845.42</v>
      </c>
      <c r="D12" s="15">
        <v>955546.31</v>
      </c>
      <c r="E12" s="15">
        <f aca="true" t="shared" si="0" ref="E12:E36">D12-C12</f>
        <v>-684299.1099999999</v>
      </c>
      <c r="F12" s="15">
        <f aca="true" t="shared" si="1" ref="F12:F37">D12*100/C12</f>
        <v>58.27051125343266</v>
      </c>
    </row>
    <row r="13" spans="1:6" ht="60.75" customHeight="1">
      <c r="A13" s="13" t="s">
        <v>16</v>
      </c>
      <c r="B13" s="14" t="s">
        <v>23</v>
      </c>
      <c r="C13" s="15">
        <v>15879</v>
      </c>
      <c r="D13" s="15">
        <v>750</v>
      </c>
      <c r="E13" s="15">
        <f t="shared" si="0"/>
        <v>-15129</v>
      </c>
      <c r="F13" s="15">
        <f t="shared" si="1"/>
        <v>4.7232193463064425</v>
      </c>
    </row>
    <row r="14" spans="1:6" ht="30" customHeight="1" hidden="1">
      <c r="A14" s="13" t="s">
        <v>312</v>
      </c>
      <c r="B14" s="14" t="s">
        <v>313</v>
      </c>
      <c r="C14" s="15">
        <v>0</v>
      </c>
      <c r="D14" s="15">
        <v>0</v>
      </c>
      <c r="E14" s="15">
        <f t="shared" si="0"/>
        <v>0</v>
      </c>
      <c r="F14" s="15">
        <v>0</v>
      </c>
    </row>
    <row r="15" spans="1:6" ht="26.25" customHeight="1">
      <c r="A15" s="13" t="s">
        <v>15</v>
      </c>
      <c r="B15" s="14" t="s">
        <v>25</v>
      </c>
      <c r="C15" s="15">
        <v>2524109.33</v>
      </c>
      <c r="D15" s="15">
        <v>2091468.31</v>
      </c>
      <c r="E15" s="15">
        <f t="shared" si="0"/>
        <v>-432641.02</v>
      </c>
      <c r="F15" s="15">
        <f t="shared" si="1"/>
        <v>82.8596560831222</v>
      </c>
    </row>
    <row r="16" spans="1:7" ht="30.75" customHeight="1">
      <c r="A16" s="13"/>
      <c r="B16" s="64" t="s">
        <v>51</v>
      </c>
      <c r="C16" s="18">
        <f>C11+C12+C13+C14+C15</f>
        <v>4383273.74</v>
      </c>
      <c r="D16" s="18">
        <f>D11+D12+D13+D14+D15</f>
        <v>3192644.31</v>
      </c>
      <c r="E16" s="18">
        <f>D16-C16</f>
        <v>-1190629.4300000002</v>
      </c>
      <c r="F16" s="18">
        <f>D16*100/C16</f>
        <v>72.83698211373857</v>
      </c>
      <c r="G16" s="22"/>
    </row>
    <row r="17" spans="1:6" ht="45" customHeight="1">
      <c r="A17" s="13" t="s">
        <v>354</v>
      </c>
      <c r="B17" s="129" t="s">
        <v>355</v>
      </c>
      <c r="C17" s="15">
        <v>10000</v>
      </c>
      <c r="D17" s="15">
        <v>0</v>
      </c>
      <c r="E17" s="15">
        <f t="shared" si="0"/>
        <v>-10000</v>
      </c>
      <c r="F17" s="15">
        <f t="shared" si="1"/>
        <v>0</v>
      </c>
    </row>
    <row r="18" spans="1:6" ht="43.5" customHeight="1">
      <c r="A18" s="13" t="s">
        <v>5</v>
      </c>
      <c r="B18" s="14" t="s">
        <v>26</v>
      </c>
      <c r="C18" s="15">
        <v>14500</v>
      </c>
      <c r="D18" s="15">
        <v>11532.48</v>
      </c>
      <c r="E18" s="15">
        <f t="shared" si="0"/>
        <v>-2967.5200000000004</v>
      </c>
      <c r="F18" s="15">
        <f t="shared" si="1"/>
        <v>79.53434482758621</v>
      </c>
    </row>
    <row r="19" spans="1:6" s="22" customFormat="1" ht="60.75" customHeight="1">
      <c r="A19" s="11"/>
      <c r="B19" s="64" t="s">
        <v>52</v>
      </c>
      <c r="C19" s="18">
        <f>C17+C18</f>
        <v>24500</v>
      </c>
      <c r="D19" s="18">
        <f>D17+D18</f>
        <v>11532.48</v>
      </c>
      <c r="E19" s="18">
        <f>D19-C19</f>
        <v>-12967.52</v>
      </c>
      <c r="F19" s="18">
        <f>D19*100/C19</f>
        <v>47.07134693877551</v>
      </c>
    </row>
    <row r="20" spans="1:6" ht="25.5" customHeight="1">
      <c r="A20" s="13" t="s">
        <v>17</v>
      </c>
      <c r="B20" s="14" t="s">
        <v>27</v>
      </c>
      <c r="C20" s="20">
        <v>7052144.57</v>
      </c>
      <c r="D20" s="15">
        <v>1917508.41</v>
      </c>
      <c r="E20" s="15">
        <f t="shared" si="0"/>
        <v>-5134636.16</v>
      </c>
      <c r="F20" s="15">
        <f t="shared" si="1"/>
        <v>27.19042967662814</v>
      </c>
    </row>
    <row r="21" spans="1:6" ht="30.75" customHeight="1" hidden="1">
      <c r="A21" s="13" t="s">
        <v>18</v>
      </c>
      <c r="B21" s="14" t="s">
        <v>28</v>
      </c>
      <c r="C21" s="20">
        <v>0</v>
      </c>
      <c r="D21" s="15">
        <v>0</v>
      </c>
      <c r="E21" s="15">
        <f>D21-C21</f>
        <v>0</v>
      </c>
      <c r="F21" s="15" t="e">
        <f>D21*100/C21</f>
        <v>#DIV/0!</v>
      </c>
    </row>
    <row r="22" spans="1:6" s="22" customFormat="1" ht="21" customHeight="1">
      <c r="A22" s="11"/>
      <c r="B22" s="64" t="s">
        <v>53</v>
      </c>
      <c r="C22" s="19">
        <f>C20</f>
        <v>7052144.57</v>
      </c>
      <c r="D22" s="19">
        <f>D20</f>
        <v>1917508.41</v>
      </c>
      <c r="E22" s="18">
        <f>D22-C22</f>
        <v>-5134636.16</v>
      </c>
      <c r="F22" s="18">
        <f>D22*100/C22</f>
        <v>27.19042967662814</v>
      </c>
    </row>
    <row r="23" spans="1:6" ht="24.75" customHeight="1">
      <c r="A23" s="13" t="s">
        <v>6</v>
      </c>
      <c r="B23" s="14" t="s">
        <v>7</v>
      </c>
      <c r="C23" s="20">
        <v>93945.14</v>
      </c>
      <c r="D23" s="15">
        <v>41536.38</v>
      </c>
      <c r="E23" s="15">
        <f t="shared" si="0"/>
        <v>-52408.76</v>
      </c>
      <c r="F23" s="15">
        <f t="shared" si="1"/>
        <v>44.213442015201636</v>
      </c>
    </row>
    <row r="24" spans="1:6" ht="24.75" customHeight="1">
      <c r="A24" s="13" t="s">
        <v>8</v>
      </c>
      <c r="B24" s="14" t="s">
        <v>29</v>
      </c>
      <c r="C24" s="15">
        <v>265881.67</v>
      </c>
      <c r="D24" s="15">
        <v>40200</v>
      </c>
      <c r="E24" s="15">
        <f t="shared" si="0"/>
        <v>-225681.66999999998</v>
      </c>
      <c r="F24" s="15">
        <f t="shared" si="1"/>
        <v>15.119507862275727</v>
      </c>
    </row>
    <row r="25" spans="1:6" ht="20.25" customHeight="1">
      <c r="A25" s="13" t="s">
        <v>9</v>
      </c>
      <c r="B25" s="14" t="s">
        <v>10</v>
      </c>
      <c r="C25" s="15">
        <v>16828233.13</v>
      </c>
      <c r="D25" s="15">
        <v>1399086.09</v>
      </c>
      <c r="E25" s="15">
        <f t="shared" si="0"/>
        <v>-15429147.04</v>
      </c>
      <c r="F25" s="15">
        <f t="shared" si="1"/>
        <v>8.31392148653933</v>
      </c>
    </row>
    <row r="26" spans="1:6" ht="29.25" customHeight="1" hidden="1">
      <c r="A26" s="13" t="s">
        <v>14</v>
      </c>
      <c r="B26" s="14" t="s">
        <v>30</v>
      </c>
      <c r="C26" s="15">
        <v>0</v>
      </c>
      <c r="D26" s="15">
        <v>0</v>
      </c>
      <c r="E26" s="15">
        <f>D26-C26</f>
        <v>0</v>
      </c>
      <c r="F26" s="15" t="e">
        <f>D26*100/C26</f>
        <v>#DIV/0!</v>
      </c>
    </row>
    <row r="27" spans="1:6" s="22" customFormat="1" ht="29.25" customHeight="1">
      <c r="A27" s="11"/>
      <c r="B27" s="64" t="s">
        <v>55</v>
      </c>
      <c r="C27" s="18">
        <f>C23+C24+C25+C26</f>
        <v>17188059.939999998</v>
      </c>
      <c r="D27" s="18">
        <f>D23+D24+D25+D26</f>
        <v>1480822.4700000002</v>
      </c>
      <c r="E27" s="18">
        <f>D27-C27</f>
        <v>-15707237.469999997</v>
      </c>
      <c r="F27" s="18">
        <f>D27*100/C27</f>
        <v>8.615413695142143</v>
      </c>
    </row>
    <row r="28" spans="1:6" s="22" customFormat="1" ht="32.25" customHeight="1">
      <c r="A28" s="11" t="s">
        <v>12</v>
      </c>
      <c r="B28" s="64" t="s">
        <v>238</v>
      </c>
      <c r="C28" s="18">
        <v>1508667.44</v>
      </c>
      <c r="D28" s="18">
        <v>1011190.59</v>
      </c>
      <c r="E28" s="18">
        <f t="shared" si="0"/>
        <v>-497476.85</v>
      </c>
      <c r="F28" s="18">
        <f t="shared" si="1"/>
        <v>67.025413500009</v>
      </c>
    </row>
    <row r="29" spans="1:6" s="22" customFormat="1" ht="24" customHeight="1">
      <c r="A29" s="11" t="s">
        <v>13</v>
      </c>
      <c r="B29" s="64" t="s">
        <v>239</v>
      </c>
      <c r="C29" s="18">
        <v>2187500</v>
      </c>
      <c r="D29" s="18">
        <v>2187500</v>
      </c>
      <c r="E29" s="18">
        <f t="shared" si="0"/>
        <v>0</v>
      </c>
      <c r="F29" s="18">
        <f t="shared" si="1"/>
        <v>100</v>
      </c>
    </row>
    <row r="30" spans="1:6" s="22" customFormat="1" ht="21" customHeight="1">
      <c r="A30" s="11"/>
      <c r="B30" s="64" t="s">
        <v>71</v>
      </c>
      <c r="C30" s="18">
        <f>C31+C32</f>
        <v>152110</v>
      </c>
      <c r="D30" s="18">
        <f>D31+D32</f>
        <v>100328.42</v>
      </c>
      <c r="E30" s="18">
        <f>D30-C30</f>
        <v>-51781.58</v>
      </c>
      <c r="F30" s="18">
        <f>D30*100/C30</f>
        <v>65.9578068503057</v>
      </c>
    </row>
    <row r="31" spans="1:6" s="81" customFormat="1" ht="21" customHeight="1">
      <c r="A31" s="13">
        <v>1001</v>
      </c>
      <c r="B31" s="14" t="s">
        <v>33</v>
      </c>
      <c r="C31" s="15">
        <v>152110</v>
      </c>
      <c r="D31" s="15">
        <v>100328.42</v>
      </c>
      <c r="E31" s="15">
        <f t="shared" si="0"/>
        <v>-51781.58</v>
      </c>
      <c r="F31" s="15">
        <f t="shared" si="1"/>
        <v>65.9578068503057</v>
      </c>
    </row>
    <row r="32" spans="1:6" s="81" customFormat="1" ht="35.25" customHeight="1" hidden="1">
      <c r="A32" s="13">
        <v>1003</v>
      </c>
      <c r="B32" s="14" t="s">
        <v>257</v>
      </c>
      <c r="C32" s="15">
        <v>0</v>
      </c>
      <c r="D32" s="15">
        <v>0</v>
      </c>
      <c r="E32" s="15">
        <f>D32-C32</f>
        <v>0</v>
      </c>
      <c r="F32" s="15" t="e">
        <f>D32*100/C32</f>
        <v>#DIV/0!</v>
      </c>
    </row>
    <row r="33" spans="1:6" s="22" customFormat="1" ht="30.75" customHeight="1">
      <c r="A33" s="11"/>
      <c r="B33" s="64" t="s">
        <v>67</v>
      </c>
      <c r="C33" s="18">
        <f>C34+C35</f>
        <v>731251.03</v>
      </c>
      <c r="D33" s="18">
        <f>D34+D35</f>
        <v>567097.4</v>
      </c>
      <c r="E33" s="18">
        <f t="shared" si="0"/>
        <v>-164153.63</v>
      </c>
      <c r="F33" s="18">
        <f t="shared" si="1"/>
        <v>77.55167196140565</v>
      </c>
    </row>
    <row r="34" spans="1:6" s="81" customFormat="1" ht="21" customHeight="1">
      <c r="A34" s="13">
        <v>1101</v>
      </c>
      <c r="B34" s="14" t="s">
        <v>32</v>
      </c>
      <c r="C34" s="15">
        <v>731251.03</v>
      </c>
      <c r="D34" s="15">
        <v>567097.4</v>
      </c>
      <c r="E34" s="15">
        <f>D34-C34</f>
        <v>-164153.63</v>
      </c>
      <c r="F34" s="15">
        <f>D34*100/C34</f>
        <v>77.55167196140565</v>
      </c>
    </row>
    <row r="35" spans="1:6" s="81" customFormat="1" ht="35.25" customHeight="1" hidden="1">
      <c r="A35" s="13">
        <v>1102</v>
      </c>
      <c r="B35" s="14" t="s">
        <v>258</v>
      </c>
      <c r="C35" s="15">
        <v>0</v>
      </c>
      <c r="D35" s="15">
        <v>0</v>
      </c>
      <c r="E35" s="15">
        <f>D35-C35</f>
        <v>0</v>
      </c>
      <c r="F35" s="15" t="e">
        <f>D35*100/C35</f>
        <v>#DIV/0!</v>
      </c>
    </row>
    <row r="36" spans="1:6" ht="21" customHeight="1">
      <c r="A36" s="13"/>
      <c r="B36" s="16" t="s">
        <v>19</v>
      </c>
      <c r="C36" s="15">
        <v>0</v>
      </c>
      <c r="D36" s="15">
        <v>0</v>
      </c>
      <c r="E36" s="15">
        <f t="shared" si="0"/>
        <v>0</v>
      </c>
      <c r="F36" s="15">
        <v>0</v>
      </c>
    </row>
    <row r="37" spans="1:6" ht="31.5" customHeight="1">
      <c r="A37" s="13"/>
      <c r="B37" s="17" t="s">
        <v>11</v>
      </c>
      <c r="C37" s="19">
        <f>C16+C19+C22+C27+C28+C29+C31+C33+C32</f>
        <v>33227506.720000003</v>
      </c>
      <c r="D37" s="18">
        <f>D16+D19+D22+D27+D28+D29+D31+D33+D32</f>
        <v>10468624.08</v>
      </c>
      <c r="E37" s="19">
        <f>D37-C37</f>
        <v>-22758882.64</v>
      </c>
      <c r="F37" s="15">
        <f t="shared" si="1"/>
        <v>31.505897111740918</v>
      </c>
    </row>
    <row r="38" spans="1:3" ht="15.75">
      <c r="A38" s="5"/>
      <c r="B38" s="6"/>
      <c r="C38" s="7"/>
    </row>
    <row r="39" ht="15.75">
      <c r="A39" s="2"/>
    </row>
  </sheetData>
  <sheetProtection/>
  <mergeCells count="5">
    <mergeCell ref="A5:F6"/>
    <mergeCell ref="C8:F8"/>
    <mergeCell ref="A4:F4"/>
    <mergeCell ref="E1:F1"/>
    <mergeCell ref="E2:F2"/>
  </mergeCells>
  <printOptions/>
  <pageMargins left="0.7874015748031497" right="0.7874015748031497" top="0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92">
      <selection activeCell="F155" sqref="F155"/>
    </sheetView>
  </sheetViews>
  <sheetFormatPr defaultColWidth="9.00390625" defaultRowHeight="12.75"/>
  <cols>
    <col min="1" max="1" width="36.625" style="0" customWidth="1"/>
    <col min="2" max="2" width="7.875" style="0" customWidth="1"/>
    <col min="3" max="3" width="8.125" style="0" customWidth="1"/>
    <col min="4" max="4" width="14.25390625" style="0" customWidth="1"/>
    <col min="5" max="5" width="8.00390625" style="0" customWidth="1"/>
    <col min="6" max="6" width="15.25390625" style="0" customWidth="1"/>
    <col min="7" max="7" width="14.75390625" style="0" customWidth="1"/>
    <col min="8" max="8" width="15.125" style="0" customWidth="1"/>
    <col min="9" max="9" width="11.125" style="0" customWidth="1"/>
    <col min="10" max="10" width="11.75390625" style="0" bestFit="1" customWidth="1"/>
    <col min="11" max="11" width="11.75390625" style="0" customWidth="1"/>
    <col min="12" max="12" width="16.25390625" style="0" customWidth="1"/>
  </cols>
  <sheetData>
    <row r="1" spans="8:9" ht="15">
      <c r="H1" s="121" t="s">
        <v>328</v>
      </c>
      <c r="I1" s="121"/>
    </row>
    <row r="2" spans="7:9" ht="48.75" customHeight="1">
      <c r="G2" s="121" t="s">
        <v>349</v>
      </c>
      <c r="H2" s="118"/>
      <c r="I2" s="118"/>
    </row>
    <row r="3" spans="1:9" ht="48" customHeight="1">
      <c r="A3" s="122" t="s">
        <v>356</v>
      </c>
      <c r="B3" s="122"/>
      <c r="C3" s="122"/>
      <c r="D3" s="122"/>
      <c r="E3" s="122"/>
      <c r="F3" s="122"/>
      <c r="G3" s="122"/>
      <c r="H3" s="122"/>
      <c r="I3" s="122"/>
    </row>
    <row r="4" spans="1:9" s="23" customFormat="1" ht="51">
      <c r="A4" s="24" t="s">
        <v>36</v>
      </c>
      <c r="B4" s="24" t="s">
        <v>37</v>
      </c>
      <c r="C4" s="24" t="s">
        <v>38</v>
      </c>
      <c r="D4" s="24" t="s">
        <v>39</v>
      </c>
      <c r="E4" s="24" t="s">
        <v>40</v>
      </c>
      <c r="F4" s="24" t="s">
        <v>357</v>
      </c>
      <c r="G4" s="24" t="s">
        <v>358</v>
      </c>
      <c r="H4" s="24" t="s">
        <v>34</v>
      </c>
      <c r="I4" s="24" t="s">
        <v>35</v>
      </c>
    </row>
    <row r="5" spans="1:9" s="22" customFormat="1" ht="18" customHeight="1">
      <c r="A5" s="25" t="s">
        <v>51</v>
      </c>
      <c r="B5" s="29" t="s">
        <v>74</v>
      </c>
      <c r="C5" s="29" t="s">
        <v>72</v>
      </c>
      <c r="D5" s="29"/>
      <c r="E5" s="29"/>
      <c r="F5" s="32">
        <f>F6+F10+F17+F20+F26</f>
        <v>4383273.74</v>
      </c>
      <c r="G5" s="32">
        <f>G6+G10+G17+G20+G26</f>
        <v>3192644.31</v>
      </c>
      <c r="H5" s="32">
        <f>G5-F5</f>
        <v>-1190629.4300000002</v>
      </c>
      <c r="I5" s="35">
        <f>G5*100/F5</f>
        <v>72.83698211373857</v>
      </c>
    </row>
    <row r="6" spans="1:9" s="22" customFormat="1" ht="38.25">
      <c r="A6" s="25" t="s">
        <v>41</v>
      </c>
      <c r="B6" s="29" t="s">
        <v>74</v>
      </c>
      <c r="C6" s="29" t="s">
        <v>73</v>
      </c>
      <c r="D6" s="29"/>
      <c r="E6" s="29"/>
      <c r="F6" s="103">
        <f>F7</f>
        <v>203439.99</v>
      </c>
      <c r="G6" s="103">
        <f>G7</f>
        <v>144879.69</v>
      </c>
      <c r="H6" s="32">
        <f aca="true" t="shared" si="0" ref="H6:H118">G6-F6</f>
        <v>-58560.29999999999</v>
      </c>
      <c r="I6" s="35">
        <f aca="true" t="shared" si="1" ref="I6:I118">G6*100/F6</f>
        <v>71.21495139672392</v>
      </c>
    </row>
    <row r="7" spans="1:9" ht="38.25">
      <c r="A7" s="26" t="s">
        <v>42</v>
      </c>
      <c r="B7" s="31" t="s">
        <v>74</v>
      </c>
      <c r="C7" s="30" t="s">
        <v>73</v>
      </c>
      <c r="D7" s="30" t="s">
        <v>185</v>
      </c>
      <c r="E7" s="30"/>
      <c r="F7" s="33">
        <f>F8+F9</f>
        <v>203439.99</v>
      </c>
      <c r="G7" s="33">
        <f>G8+G9</f>
        <v>144879.69</v>
      </c>
      <c r="H7" s="34">
        <f t="shared" si="0"/>
        <v>-58560.29999999999</v>
      </c>
      <c r="I7" s="36">
        <f t="shared" si="1"/>
        <v>71.21495139672392</v>
      </c>
    </row>
    <row r="8" spans="1:9" ht="63.75">
      <c r="A8" s="26" t="s">
        <v>43</v>
      </c>
      <c r="B8" s="31" t="s">
        <v>74</v>
      </c>
      <c r="C8" s="30" t="s">
        <v>73</v>
      </c>
      <c r="D8" s="30" t="s">
        <v>119</v>
      </c>
      <c r="E8" s="30" t="s">
        <v>131</v>
      </c>
      <c r="F8" s="33">
        <v>203439.99</v>
      </c>
      <c r="G8" s="33">
        <v>144879.69</v>
      </c>
      <c r="H8" s="34">
        <f t="shared" si="0"/>
        <v>-58560.29999999999</v>
      </c>
      <c r="I8" s="36">
        <f t="shared" si="1"/>
        <v>71.21495139672392</v>
      </c>
    </row>
    <row r="9" spans="1:9" ht="25.5">
      <c r="A9" s="26" t="s">
        <v>45</v>
      </c>
      <c r="B9" s="31" t="s">
        <v>74</v>
      </c>
      <c r="C9" s="30" t="s">
        <v>73</v>
      </c>
      <c r="D9" s="30" t="s">
        <v>119</v>
      </c>
      <c r="E9" s="30" t="s">
        <v>330</v>
      </c>
      <c r="F9" s="99">
        <v>0</v>
      </c>
      <c r="G9" s="99">
        <v>0</v>
      </c>
      <c r="H9" s="34">
        <f>G9-F9</f>
        <v>0</v>
      </c>
      <c r="I9" s="36" t="e">
        <f>G9*100/F9</f>
        <v>#DIV/0!</v>
      </c>
    </row>
    <row r="10" spans="1:9" s="22" customFormat="1" ht="31.5" customHeight="1">
      <c r="A10" s="25" t="s">
        <v>44</v>
      </c>
      <c r="B10" s="29" t="s">
        <v>74</v>
      </c>
      <c r="C10" s="29" t="s">
        <v>75</v>
      </c>
      <c r="D10" s="29"/>
      <c r="E10" s="29"/>
      <c r="F10" s="103">
        <f>F11+F15</f>
        <v>1639845.42</v>
      </c>
      <c r="G10" s="103">
        <f>G11+G15</f>
        <v>955546.31</v>
      </c>
      <c r="H10" s="32">
        <f t="shared" si="0"/>
        <v>-684299.1099999999</v>
      </c>
      <c r="I10" s="35">
        <f t="shared" si="1"/>
        <v>58.27051125343266</v>
      </c>
    </row>
    <row r="11" spans="1:10" ht="38.25">
      <c r="A11" s="26" t="s">
        <v>42</v>
      </c>
      <c r="B11" s="31" t="s">
        <v>74</v>
      </c>
      <c r="C11" s="30" t="s">
        <v>75</v>
      </c>
      <c r="D11" s="30" t="s">
        <v>185</v>
      </c>
      <c r="E11" s="30"/>
      <c r="F11" s="33">
        <f>F12+F13+F14</f>
        <v>1629320.42</v>
      </c>
      <c r="G11" s="33">
        <f>G12+G13+G14</f>
        <v>955546.31</v>
      </c>
      <c r="H11" s="34">
        <f t="shared" si="0"/>
        <v>-673774.1099999999</v>
      </c>
      <c r="I11" s="36">
        <f t="shared" si="1"/>
        <v>58.64692409612101</v>
      </c>
      <c r="J11" s="130"/>
    </row>
    <row r="12" spans="1:9" ht="63.75">
      <c r="A12" s="26" t="s">
        <v>43</v>
      </c>
      <c r="B12" s="31" t="s">
        <v>74</v>
      </c>
      <c r="C12" s="30" t="s">
        <v>75</v>
      </c>
      <c r="D12" s="30" t="s">
        <v>129</v>
      </c>
      <c r="E12" s="30" t="s">
        <v>131</v>
      </c>
      <c r="F12" s="33">
        <v>1510500</v>
      </c>
      <c r="G12" s="33">
        <v>864442.76</v>
      </c>
      <c r="H12" s="34">
        <f t="shared" si="0"/>
        <v>-646057.24</v>
      </c>
      <c r="I12" s="36">
        <f t="shared" si="1"/>
        <v>57.228914928831514</v>
      </c>
    </row>
    <row r="13" spans="1:9" ht="25.5">
      <c r="A13" s="26" t="s">
        <v>45</v>
      </c>
      <c r="B13" s="31" t="s">
        <v>74</v>
      </c>
      <c r="C13" s="30" t="s">
        <v>75</v>
      </c>
      <c r="D13" s="30" t="s">
        <v>129</v>
      </c>
      <c r="E13" s="30" t="s">
        <v>330</v>
      </c>
      <c r="F13" s="98">
        <v>118820.42</v>
      </c>
      <c r="G13" s="98">
        <v>91103.55</v>
      </c>
      <c r="H13" s="34">
        <f t="shared" si="0"/>
        <v>-27716.869999999995</v>
      </c>
      <c r="I13" s="36">
        <f t="shared" si="1"/>
        <v>76.67331086693684</v>
      </c>
    </row>
    <row r="14" spans="1:9" ht="25.5">
      <c r="A14" s="26" t="s">
        <v>47</v>
      </c>
      <c r="B14" s="31" t="s">
        <v>74</v>
      </c>
      <c r="C14" s="30" t="s">
        <v>75</v>
      </c>
      <c r="D14" s="30" t="s">
        <v>129</v>
      </c>
      <c r="E14" s="30" t="s">
        <v>259</v>
      </c>
      <c r="F14" s="33">
        <v>0</v>
      </c>
      <c r="G14" s="33">
        <v>0</v>
      </c>
      <c r="H14" s="34">
        <f t="shared" si="0"/>
        <v>0</v>
      </c>
      <c r="I14" s="36" t="e">
        <f t="shared" si="1"/>
        <v>#DIV/0!</v>
      </c>
    </row>
    <row r="15" spans="1:9" ht="25.5">
      <c r="A15" s="26" t="s">
        <v>46</v>
      </c>
      <c r="B15" s="31" t="s">
        <v>74</v>
      </c>
      <c r="C15" s="30" t="s">
        <v>75</v>
      </c>
      <c r="D15" s="30" t="s">
        <v>186</v>
      </c>
      <c r="E15" s="30"/>
      <c r="F15" s="33">
        <f>F16</f>
        <v>10525</v>
      </c>
      <c r="G15" s="33">
        <f>G16</f>
        <v>0</v>
      </c>
      <c r="H15" s="34">
        <f t="shared" si="0"/>
        <v>-10525</v>
      </c>
      <c r="I15" s="36">
        <f t="shared" si="1"/>
        <v>0</v>
      </c>
    </row>
    <row r="16" spans="1:9" ht="51">
      <c r="A16" s="27" t="s">
        <v>48</v>
      </c>
      <c r="B16" s="31" t="s">
        <v>74</v>
      </c>
      <c r="C16" s="30" t="s">
        <v>75</v>
      </c>
      <c r="D16" s="30" t="s">
        <v>140</v>
      </c>
      <c r="E16" s="30" t="s">
        <v>131</v>
      </c>
      <c r="F16" s="33">
        <v>10525</v>
      </c>
      <c r="G16" s="33">
        <v>0</v>
      </c>
      <c r="H16" s="34">
        <f t="shared" si="0"/>
        <v>-10525</v>
      </c>
      <c r="I16" s="36">
        <f t="shared" si="1"/>
        <v>0</v>
      </c>
    </row>
    <row r="17" spans="1:9" s="22" customFormat="1" ht="63.75">
      <c r="A17" s="28" t="s">
        <v>23</v>
      </c>
      <c r="B17" s="29" t="s">
        <v>74</v>
      </c>
      <c r="C17" s="29" t="s">
        <v>76</v>
      </c>
      <c r="D17" s="29"/>
      <c r="E17" s="29"/>
      <c r="F17" s="32">
        <f>F18</f>
        <v>15879</v>
      </c>
      <c r="G17" s="32">
        <f>G18</f>
        <v>750</v>
      </c>
      <c r="H17" s="32">
        <f t="shared" si="0"/>
        <v>-15129</v>
      </c>
      <c r="I17" s="35">
        <f t="shared" si="1"/>
        <v>4.7232193463064425</v>
      </c>
    </row>
    <row r="18" spans="1:9" ht="25.5">
      <c r="A18" s="26" t="s">
        <v>46</v>
      </c>
      <c r="B18" s="31" t="s">
        <v>74</v>
      </c>
      <c r="C18" s="30" t="s">
        <v>76</v>
      </c>
      <c r="D18" s="30" t="s">
        <v>186</v>
      </c>
      <c r="E18" s="30"/>
      <c r="F18" s="33">
        <f>F19</f>
        <v>15879</v>
      </c>
      <c r="G18" s="33">
        <f>G19</f>
        <v>750</v>
      </c>
      <c r="H18" s="34">
        <f t="shared" si="0"/>
        <v>-15129</v>
      </c>
      <c r="I18" s="36">
        <f t="shared" si="1"/>
        <v>4.7232193463064425</v>
      </c>
    </row>
    <row r="19" spans="1:9" ht="12.75">
      <c r="A19" s="27" t="s">
        <v>49</v>
      </c>
      <c r="B19" s="31" t="s">
        <v>74</v>
      </c>
      <c r="C19" s="30" t="s">
        <v>76</v>
      </c>
      <c r="D19" s="30" t="s">
        <v>142</v>
      </c>
      <c r="E19" s="30" t="s">
        <v>331</v>
      </c>
      <c r="F19" s="33">
        <v>15879</v>
      </c>
      <c r="G19" s="33">
        <v>750</v>
      </c>
      <c r="H19" s="34">
        <f t="shared" si="0"/>
        <v>-15129</v>
      </c>
      <c r="I19" s="36">
        <f t="shared" si="1"/>
        <v>4.7232193463064425</v>
      </c>
    </row>
    <row r="20" spans="1:9" s="22" customFormat="1" ht="28.5" hidden="1">
      <c r="A20" s="64" t="s">
        <v>313</v>
      </c>
      <c r="B20" s="29" t="s">
        <v>74</v>
      </c>
      <c r="C20" s="29" t="s">
        <v>293</v>
      </c>
      <c r="D20" s="29"/>
      <c r="E20" s="29"/>
      <c r="F20" s="32">
        <f>F21</f>
        <v>0</v>
      </c>
      <c r="G20" s="32">
        <f>G21</f>
        <v>0</v>
      </c>
      <c r="H20" s="32">
        <f t="shared" si="0"/>
        <v>0</v>
      </c>
      <c r="I20" s="35" t="e">
        <f t="shared" si="1"/>
        <v>#DIV/0!</v>
      </c>
    </row>
    <row r="21" spans="1:9" ht="25.5" hidden="1">
      <c r="A21" s="26" t="s">
        <v>46</v>
      </c>
      <c r="B21" s="31" t="s">
        <v>74</v>
      </c>
      <c r="C21" s="30" t="s">
        <v>293</v>
      </c>
      <c r="D21" s="30" t="s">
        <v>186</v>
      </c>
      <c r="E21" s="30"/>
      <c r="F21" s="33">
        <f>F22</f>
        <v>0</v>
      </c>
      <c r="G21" s="33">
        <f>G22</f>
        <v>0</v>
      </c>
      <c r="H21" s="34">
        <f t="shared" si="0"/>
        <v>0</v>
      </c>
      <c r="I21" s="36" t="e">
        <f t="shared" si="1"/>
        <v>#DIV/0!</v>
      </c>
    </row>
    <row r="22" spans="1:9" ht="12.75" hidden="1">
      <c r="A22" s="83" t="s">
        <v>314</v>
      </c>
      <c r="B22" s="31" t="s">
        <v>74</v>
      </c>
      <c r="C22" s="30" t="s">
        <v>293</v>
      </c>
      <c r="D22" s="30" t="s">
        <v>315</v>
      </c>
      <c r="E22" s="30" t="s">
        <v>259</v>
      </c>
      <c r="F22" s="98">
        <v>0</v>
      </c>
      <c r="G22" s="98">
        <v>0</v>
      </c>
      <c r="H22" s="34">
        <f t="shared" si="0"/>
        <v>0</v>
      </c>
      <c r="I22" s="36" t="e">
        <f t="shared" si="1"/>
        <v>#DIV/0!</v>
      </c>
    </row>
    <row r="23" spans="1:9" s="22" customFormat="1" ht="12.75" hidden="1">
      <c r="A23" s="25" t="s">
        <v>24</v>
      </c>
      <c r="B23" s="29" t="s">
        <v>74</v>
      </c>
      <c r="C23" s="29" t="s">
        <v>77</v>
      </c>
      <c r="D23" s="29"/>
      <c r="E23" s="29"/>
      <c r="F23" s="32">
        <f>F24</f>
        <v>0</v>
      </c>
      <c r="G23" s="32">
        <f>G24</f>
        <v>0</v>
      </c>
      <c r="H23" s="32">
        <f>G23-F23</f>
        <v>0</v>
      </c>
      <c r="I23" s="35" t="e">
        <f>G23*100/F23</f>
        <v>#DIV/0!</v>
      </c>
    </row>
    <row r="24" spans="1:9" ht="25.5" hidden="1">
      <c r="A24" s="26" t="s">
        <v>46</v>
      </c>
      <c r="B24" s="31" t="s">
        <v>74</v>
      </c>
      <c r="C24" s="30" t="s">
        <v>77</v>
      </c>
      <c r="D24" s="30" t="s">
        <v>186</v>
      </c>
      <c r="E24" s="30"/>
      <c r="F24" s="33">
        <f>F25</f>
        <v>0</v>
      </c>
      <c r="G24" s="33">
        <f>G25</f>
        <v>0</v>
      </c>
      <c r="H24" s="34">
        <f>G24-F24</f>
        <v>0</v>
      </c>
      <c r="I24" s="36" t="e">
        <f>G24*100/F24</f>
        <v>#DIV/0!</v>
      </c>
    </row>
    <row r="25" spans="1:9" ht="12.75" hidden="1">
      <c r="A25" s="27" t="s">
        <v>50</v>
      </c>
      <c r="B25" s="31" t="s">
        <v>74</v>
      </c>
      <c r="C25" s="30" t="s">
        <v>77</v>
      </c>
      <c r="D25" s="30" t="s">
        <v>187</v>
      </c>
      <c r="E25" s="30" t="s">
        <v>259</v>
      </c>
      <c r="F25" s="33">
        <v>0</v>
      </c>
      <c r="G25" s="33">
        <v>0</v>
      </c>
      <c r="H25" s="34">
        <f>G25-F25</f>
        <v>0</v>
      </c>
      <c r="I25" s="36" t="e">
        <f>G25*100/F25</f>
        <v>#DIV/0!</v>
      </c>
    </row>
    <row r="26" spans="1:9" s="22" customFormat="1" ht="25.5">
      <c r="A26" s="25" t="s">
        <v>25</v>
      </c>
      <c r="B26" s="29" t="s">
        <v>74</v>
      </c>
      <c r="C26" s="29" t="s">
        <v>78</v>
      </c>
      <c r="D26" s="29"/>
      <c r="E26" s="29"/>
      <c r="F26" s="103">
        <f>F29+F27</f>
        <v>2524109.33</v>
      </c>
      <c r="G26" s="103">
        <f>G29+G27</f>
        <v>2091468.31</v>
      </c>
      <c r="H26" s="32">
        <f t="shared" si="0"/>
        <v>-432641.02</v>
      </c>
      <c r="I26" s="35">
        <f t="shared" si="1"/>
        <v>82.8596560831222</v>
      </c>
    </row>
    <row r="27" spans="1:9" ht="25.5" hidden="1">
      <c r="A27" s="26" t="s">
        <v>147</v>
      </c>
      <c r="B27" s="31" t="s">
        <v>74</v>
      </c>
      <c r="C27" s="30" t="s">
        <v>78</v>
      </c>
      <c r="D27" s="30" t="s">
        <v>191</v>
      </c>
      <c r="E27" s="30"/>
      <c r="F27" s="33">
        <f>F28</f>
        <v>0</v>
      </c>
      <c r="G27" s="33">
        <f>G28</f>
        <v>0</v>
      </c>
      <c r="H27" s="34">
        <f>G27-F27</f>
        <v>0</v>
      </c>
      <c r="I27" s="36" t="e">
        <f>G27*100/F27</f>
        <v>#DIV/0!</v>
      </c>
    </row>
    <row r="28" spans="1:9" ht="25.5" hidden="1">
      <c r="A28" s="26" t="s">
        <v>45</v>
      </c>
      <c r="B28" s="31" t="s">
        <v>74</v>
      </c>
      <c r="C28" s="30" t="s">
        <v>78</v>
      </c>
      <c r="D28" s="30" t="s">
        <v>148</v>
      </c>
      <c r="E28" s="30" t="s">
        <v>102</v>
      </c>
      <c r="F28" s="33">
        <v>0</v>
      </c>
      <c r="G28" s="33">
        <v>0</v>
      </c>
      <c r="H28" s="34">
        <f>G28-F28</f>
        <v>0</v>
      </c>
      <c r="I28" s="36" t="e">
        <f>G28*100/F28</f>
        <v>#DIV/0!</v>
      </c>
    </row>
    <row r="29" spans="1:9" ht="25.5">
      <c r="A29" s="26" t="s">
        <v>46</v>
      </c>
      <c r="B29" s="31" t="s">
        <v>74</v>
      </c>
      <c r="C29" s="30" t="s">
        <v>78</v>
      </c>
      <c r="D29" s="30" t="s">
        <v>186</v>
      </c>
      <c r="E29" s="30"/>
      <c r="F29" s="33">
        <f>F30+F36+F33+F35+F38+F39+F37</f>
        <v>2524109.33</v>
      </c>
      <c r="G29" s="33">
        <f>G30+G36+G33+G35+G38+G39+G37</f>
        <v>2091468.31</v>
      </c>
      <c r="H29" s="34">
        <f t="shared" si="0"/>
        <v>-432641.02</v>
      </c>
      <c r="I29" s="36">
        <f t="shared" si="1"/>
        <v>82.8596560831222</v>
      </c>
    </row>
    <row r="30" spans="1:9" ht="12.75">
      <c r="A30" s="26" t="s">
        <v>80</v>
      </c>
      <c r="B30" s="31" t="s">
        <v>74</v>
      </c>
      <c r="C30" s="30" t="s">
        <v>78</v>
      </c>
      <c r="D30" s="30" t="s">
        <v>150</v>
      </c>
      <c r="E30" s="30"/>
      <c r="F30" s="33">
        <f>F31+F32+F34</f>
        <v>1015707</v>
      </c>
      <c r="G30" s="33">
        <f>G31+G32+G34</f>
        <v>667030.37</v>
      </c>
      <c r="H30" s="34">
        <f t="shared" si="0"/>
        <v>-348676.63</v>
      </c>
      <c r="I30" s="36">
        <f t="shared" si="1"/>
        <v>65.67153421213007</v>
      </c>
    </row>
    <row r="31" spans="1:9" ht="63.75">
      <c r="A31" s="26" t="s">
        <v>43</v>
      </c>
      <c r="B31" s="31" t="s">
        <v>74</v>
      </c>
      <c r="C31" s="30" t="s">
        <v>78</v>
      </c>
      <c r="D31" s="30" t="s">
        <v>150</v>
      </c>
      <c r="E31" s="30" t="s">
        <v>131</v>
      </c>
      <c r="F31" s="33">
        <v>757835</v>
      </c>
      <c r="G31" s="33">
        <v>523114.88</v>
      </c>
      <c r="H31" s="34">
        <f t="shared" si="0"/>
        <v>-234720.12</v>
      </c>
      <c r="I31" s="36">
        <f t="shared" si="1"/>
        <v>69.02754293480771</v>
      </c>
    </row>
    <row r="32" spans="1:9" ht="25.5">
      <c r="A32" s="26" t="s">
        <v>45</v>
      </c>
      <c r="B32" s="31" t="s">
        <v>74</v>
      </c>
      <c r="C32" s="30" t="s">
        <v>78</v>
      </c>
      <c r="D32" s="30" t="s">
        <v>150</v>
      </c>
      <c r="E32" s="30" t="s">
        <v>330</v>
      </c>
      <c r="F32" s="98">
        <v>257072</v>
      </c>
      <c r="G32" s="98">
        <v>143386.49</v>
      </c>
      <c r="H32" s="34">
        <f>G32-F32</f>
        <v>-113685.51000000001</v>
      </c>
      <c r="I32" s="36">
        <f>G32*100/F32</f>
        <v>55.77678238003361</v>
      </c>
    </row>
    <row r="33" spans="1:9" ht="25.5" hidden="1">
      <c r="A33" s="26" t="s">
        <v>45</v>
      </c>
      <c r="B33" s="31" t="s">
        <v>74</v>
      </c>
      <c r="C33" s="30" t="s">
        <v>78</v>
      </c>
      <c r="D33" s="30" t="s">
        <v>149</v>
      </c>
      <c r="E33" s="30" t="s">
        <v>102</v>
      </c>
      <c r="F33" s="33"/>
      <c r="G33" s="33"/>
      <c r="H33" s="34">
        <f>G33-F33</f>
        <v>0</v>
      </c>
      <c r="I33" s="36" t="e">
        <f>G33*100/F33</f>
        <v>#DIV/0!</v>
      </c>
    </row>
    <row r="34" spans="1:9" ht="12.75">
      <c r="A34" s="26" t="s">
        <v>198</v>
      </c>
      <c r="B34" s="31" t="s">
        <v>74</v>
      </c>
      <c r="C34" s="30" t="s">
        <v>78</v>
      </c>
      <c r="D34" s="30" t="s">
        <v>150</v>
      </c>
      <c r="E34" s="30" t="s">
        <v>259</v>
      </c>
      <c r="F34" s="33">
        <v>800</v>
      </c>
      <c r="G34" s="33">
        <v>529</v>
      </c>
      <c r="H34" s="34">
        <f>G34-F34</f>
        <v>-271</v>
      </c>
      <c r="I34" s="36">
        <f>G34*100/F34</f>
        <v>66.125</v>
      </c>
    </row>
    <row r="35" spans="1:9" ht="63.75" hidden="1">
      <c r="A35" s="26" t="s">
        <v>43</v>
      </c>
      <c r="B35" s="31" t="s">
        <v>74</v>
      </c>
      <c r="C35" s="30" t="s">
        <v>78</v>
      </c>
      <c r="D35" s="30" t="s">
        <v>151</v>
      </c>
      <c r="E35" s="30" t="s">
        <v>131</v>
      </c>
      <c r="F35" s="33">
        <v>0</v>
      </c>
      <c r="G35" s="33">
        <v>0</v>
      </c>
      <c r="H35" s="34">
        <f>G35-F35</f>
        <v>0</v>
      </c>
      <c r="I35" s="36" t="e">
        <f>G35*100/F35</f>
        <v>#DIV/0!</v>
      </c>
    </row>
    <row r="36" spans="1:9" ht="25.5">
      <c r="A36" s="26" t="s">
        <v>45</v>
      </c>
      <c r="B36" s="31" t="s">
        <v>74</v>
      </c>
      <c r="C36" s="30" t="s">
        <v>78</v>
      </c>
      <c r="D36" s="30" t="s">
        <v>151</v>
      </c>
      <c r="E36" s="30" t="s">
        <v>330</v>
      </c>
      <c r="F36" s="33">
        <v>360803</v>
      </c>
      <c r="G36" s="33">
        <v>276838.61</v>
      </c>
      <c r="H36" s="34">
        <f t="shared" si="0"/>
        <v>-83964.39000000001</v>
      </c>
      <c r="I36" s="36">
        <f t="shared" si="1"/>
        <v>76.72846678104118</v>
      </c>
    </row>
    <row r="37" spans="1:9" ht="12.75">
      <c r="A37" s="27" t="s">
        <v>49</v>
      </c>
      <c r="B37" s="31" t="s">
        <v>74</v>
      </c>
      <c r="C37" s="30" t="s">
        <v>78</v>
      </c>
      <c r="D37" s="30" t="s">
        <v>142</v>
      </c>
      <c r="E37" s="30" t="s">
        <v>331</v>
      </c>
      <c r="F37" s="98">
        <v>0</v>
      </c>
      <c r="G37" s="98">
        <v>0</v>
      </c>
      <c r="H37" s="34">
        <f>G37-F37</f>
        <v>0</v>
      </c>
      <c r="I37" s="36" t="e">
        <f>G37*100/F37</f>
        <v>#DIV/0!</v>
      </c>
    </row>
    <row r="38" spans="1:9" ht="12.75">
      <c r="A38" s="26" t="s">
        <v>198</v>
      </c>
      <c r="B38" s="31" t="s">
        <v>74</v>
      </c>
      <c r="C38" s="30" t="s">
        <v>78</v>
      </c>
      <c r="D38" s="30" t="s">
        <v>151</v>
      </c>
      <c r="E38" s="30" t="s">
        <v>259</v>
      </c>
      <c r="F38" s="33">
        <v>1147599.33</v>
      </c>
      <c r="G38" s="33">
        <v>1147599.33</v>
      </c>
      <c r="H38" s="34">
        <f t="shared" si="0"/>
        <v>0</v>
      </c>
      <c r="I38" s="36">
        <f t="shared" si="1"/>
        <v>100</v>
      </c>
    </row>
    <row r="39" spans="1:9" ht="25.5" hidden="1">
      <c r="A39" s="26" t="s">
        <v>240</v>
      </c>
      <c r="B39" s="31" t="s">
        <v>74</v>
      </c>
      <c r="C39" s="30" t="s">
        <v>78</v>
      </c>
      <c r="D39" s="30" t="s">
        <v>241</v>
      </c>
      <c r="E39" s="30" t="s">
        <v>330</v>
      </c>
      <c r="F39" s="33"/>
      <c r="G39" s="33">
        <v>0</v>
      </c>
      <c r="H39" s="34">
        <f>G39-F39</f>
        <v>0</v>
      </c>
      <c r="I39" s="36" t="e">
        <f>G39*100/F39</f>
        <v>#DIV/0!</v>
      </c>
    </row>
    <row r="40" spans="1:9" s="22" customFormat="1" ht="37.5" customHeight="1">
      <c r="A40" s="25" t="s">
        <v>52</v>
      </c>
      <c r="B40" s="29" t="s">
        <v>74</v>
      </c>
      <c r="C40" s="29" t="s">
        <v>82</v>
      </c>
      <c r="D40" s="29"/>
      <c r="E40" s="29"/>
      <c r="F40" s="32">
        <f>F44+F41</f>
        <v>24500</v>
      </c>
      <c r="G40" s="32">
        <f>G44+G41</f>
        <v>11532.48</v>
      </c>
      <c r="H40" s="32">
        <f t="shared" si="0"/>
        <v>-12967.52</v>
      </c>
      <c r="I40" s="35">
        <f t="shared" si="1"/>
        <v>47.07134693877551</v>
      </c>
    </row>
    <row r="41" spans="1:9" s="22" customFormat="1" ht="18.75" customHeight="1">
      <c r="A41" s="23" t="s">
        <v>361</v>
      </c>
      <c r="B41" s="29" t="s">
        <v>74</v>
      </c>
      <c r="C41" s="29" t="s">
        <v>360</v>
      </c>
      <c r="D41" s="29"/>
      <c r="E41" s="29"/>
      <c r="F41" s="32">
        <f>F42</f>
        <v>10000</v>
      </c>
      <c r="G41" s="32">
        <f>G42</f>
        <v>0</v>
      </c>
      <c r="H41" s="32">
        <f>G41-F41</f>
        <v>-10000</v>
      </c>
      <c r="I41" s="35">
        <f>G41*100/F41</f>
        <v>0</v>
      </c>
    </row>
    <row r="42" spans="1:9" ht="25.5">
      <c r="A42" s="26" t="s">
        <v>46</v>
      </c>
      <c r="B42" s="31" t="s">
        <v>74</v>
      </c>
      <c r="C42" s="30" t="s">
        <v>360</v>
      </c>
      <c r="D42" s="30" t="s">
        <v>186</v>
      </c>
      <c r="E42" s="30"/>
      <c r="F42" s="33">
        <f>F43</f>
        <v>10000</v>
      </c>
      <c r="G42" s="33">
        <f>G43</f>
        <v>0</v>
      </c>
      <c r="H42" s="34">
        <f>G42-F42</f>
        <v>-10000</v>
      </c>
      <c r="I42" s="36">
        <f>G42*100/F42</f>
        <v>0</v>
      </c>
    </row>
    <row r="43" spans="1:9" ht="25.5">
      <c r="A43" s="26" t="s">
        <v>45</v>
      </c>
      <c r="B43" s="31" t="s">
        <v>74</v>
      </c>
      <c r="C43" s="30" t="s">
        <v>360</v>
      </c>
      <c r="D43" s="30" t="s">
        <v>151</v>
      </c>
      <c r="E43" s="30" t="s">
        <v>330</v>
      </c>
      <c r="F43" s="33">
        <v>10000</v>
      </c>
      <c r="G43" s="33">
        <v>0</v>
      </c>
      <c r="H43" s="34">
        <f>G43-F43</f>
        <v>-10000</v>
      </c>
      <c r="I43" s="36">
        <f>G43*100/F43</f>
        <v>0</v>
      </c>
    </row>
    <row r="44" spans="1:9" s="22" customFormat="1" ht="38.25">
      <c r="A44" s="25" t="s">
        <v>26</v>
      </c>
      <c r="B44" s="29" t="s">
        <v>74</v>
      </c>
      <c r="C44" s="29" t="s">
        <v>83</v>
      </c>
      <c r="D44" s="29"/>
      <c r="E44" s="29"/>
      <c r="F44" s="32">
        <f>F45</f>
        <v>14500</v>
      </c>
      <c r="G44" s="32">
        <f>G45</f>
        <v>11532.48</v>
      </c>
      <c r="H44" s="32">
        <f t="shared" si="0"/>
        <v>-2967.5200000000004</v>
      </c>
      <c r="I44" s="35">
        <f t="shared" si="1"/>
        <v>79.53434482758621</v>
      </c>
    </row>
    <row r="45" spans="1:9" ht="25.5">
      <c r="A45" s="26" t="s">
        <v>46</v>
      </c>
      <c r="B45" s="31" t="s">
        <v>74</v>
      </c>
      <c r="C45" s="30" t="s">
        <v>83</v>
      </c>
      <c r="D45" s="30" t="s">
        <v>186</v>
      </c>
      <c r="E45" s="30"/>
      <c r="F45" s="33">
        <f>F46</f>
        <v>14500</v>
      </c>
      <c r="G45" s="33">
        <f>G46</f>
        <v>11532.48</v>
      </c>
      <c r="H45" s="34">
        <f t="shared" si="0"/>
        <v>-2967.5200000000004</v>
      </c>
      <c r="I45" s="36">
        <f t="shared" si="1"/>
        <v>79.53434482758621</v>
      </c>
    </row>
    <row r="46" spans="1:9" ht="25.5">
      <c r="A46" s="26" t="s">
        <v>45</v>
      </c>
      <c r="B46" s="31" t="s">
        <v>74</v>
      </c>
      <c r="C46" s="30" t="s">
        <v>83</v>
      </c>
      <c r="D46" s="30" t="s">
        <v>151</v>
      </c>
      <c r="E46" s="30" t="s">
        <v>330</v>
      </c>
      <c r="F46" s="33">
        <v>14500</v>
      </c>
      <c r="G46" s="33">
        <v>11532.48</v>
      </c>
      <c r="H46" s="34">
        <f t="shared" si="0"/>
        <v>-2967.5200000000004</v>
      </c>
      <c r="I46" s="36">
        <f t="shared" si="1"/>
        <v>79.53434482758621</v>
      </c>
    </row>
    <row r="47" spans="1:9" s="22" customFormat="1" ht="12.75">
      <c r="A47" s="25" t="s">
        <v>53</v>
      </c>
      <c r="B47" s="29" t="s">
        <v>74</v>
      </c>
      <c r="C47" s="29" t="s">
        <v>84</v>
      </c>
      <c r="D47" s="29"/>
      <c r="E47" s="29"/>
      <c r="F47" s="32">
        <f>F48+F60</f>
        <v>7052144.57</v>
      </c>
      <c r="G47" s="103">
        <f>G48+G60</f>
        <v>1917508.4100000001</v>
      </c>
      <c r="H47" s="32">
        <f t="shared" si="0"/>
        <v>-5134636.16</v>
      </c>
      <c r="I47" s="35">
        <f t="shared" si="1"/>
        <v>27.19042967662814</v>
      </c>
    </row>
    <row r="48" spans="1:9" s="22" customFormat="1" ht="25.5">
      <c r="A48" s="25" t="s">
        <v>27</v>
      </c>
      <c r="B48" s="29" t="s">
        <v>74</v>
      </c>
      <c r="C48" s="29" t="s">
        <v>85</v>
      </c>
      <c r="D48" s="29"/>
      <c r="E48" s="29"/>
      <c r="F48" s="32">
        <f>F49+F51</f>
        <v>7052144.57</v>
      </c>
      <c r="G48" s="32">
        <f>G49+G51</f>
        <v>1917508.4100000001</v>
      </c>
      <c r="H48" s="32">
        <f t="shared" si="0"/>
        <v>-5134636.16</v>
      </c>
      <c r="I48" s="35">
        <f t="shared" si="1"/>
        <v>27.19042967662814</v>
      </c>
    </row>
    <row r="49" spans="1:9" ht="57.75" customHeight="1">
      <c r="A49" s="26" t="s">
        <v>296</v>
      </c>
      <c r="B49" s="31" t="s">
        <v>74</v>
      </c>
      <c r="C49" s="30" t="s">
        <v>85</v>
      </c>
      <c r="D49" s="30" t="s">
        <v>192</v>
      </c>
      <c r="E49" s="30"/>
      <c r="F49" s="33">
        <f>F50</f>
        <v>416853.33</v>
      </c>
      <c r="G49" s="33">
        <f>G50</f>
        <v>272853.33</v>
      </c>
      <c r="H49" s="34">
        <f aca="true" t="shared" si="2" ref="H49:H56">G49-F49</f>
        <v>-144000</v>
      </c>
      <c r="I49" s="36">
        <f aca="true" t="shared" si="3" ref="I49:I56">G49*100/F49</f>
        <v>65.4554756705434</v>
      </c>
    </row>
    <row r="50" spans="1:9" ht="31.5" customHeight="1" thickBot="1">
      <c r="A50" s="26" t="s">
        <v>45</v>
      </c>
      <c r="B50" s="31" t="s">
        <v>74</v>
      </c>
      <c r="C50" s="30" t="s">
        <v>85</v>
      </c>
      <c r="D50" s="30" t="s">
        <v>160</v>
      </c>
      <c r="E50" s="30" t="s">
        <v>330</v>
      </c>
      <c r="F50" s="33">
        <v>416853.33</v>
      </c>
      <c r="G50" s="33">
        <v>272853.33</v>
      </c>
      <c r="H50" s="34">
        <f t="shared" si="2"/>
        <v>-144000</v>
      </c>
      <c r="I50" s="36">
        <f t="shared" si="3"/>
        <v>65.4554756705434</v>
      </c>
    </row>
    <row r="51" spans="1:9" ht="64.5" thickBot="1">
      <c r="A51" s="109" t="s">
        <v>334</v>
      </c>
      <c r="B51" s="31" t="s">
        <v>74</v>
      </c>
      <c r="C51" s="30" t="s">
        <v>85</v>
      </c>
      <c r="D51" s="30" t="s">
        <v>332</v>
      </c>
      <c r="E51" s="30"/>
      <c r="F51" s="33">
        <f>F52+F53+F54</f>
        <v>6635291.24</v>
      </c>
      <c r="G51" s="33">
        <f>G52+G53+G54</f>
        <v>1644655.08</v>
      </c>
      <c r="H51" s="34">
        <f>G51-F51</f>
        <v>-4990636.16</v>
      </c>
      <c r="I51" s="36">
        <f>G51*100/F51</f>
        <v>24.786479153852483</v>
      </c>
    </row>
    <row r="52" spans="1:9" ht="25.5">
      <c r="A52" s="26" t="s">
        <v>45</v>
      </c>
      <c r="B52" s="31" t="s">
        <v>74</v>
      </c>
      <c r="C52" s="30" t="s">
        <v>85</v>
      </c>
      <c r="D52" s="30" t="s">
        <v>333</v>
      </c>
      <c r="E52" s="30" t="s">
        <v>330</v>
      </c>
      <c r="F52" s="33">
        <v>6635291.24</v>
      </c>
      <c r="G52" s="33">
        <v>1644655.08</v>
      </c>
      <c r="H52" s="34">
        <f>G52-F52</f>
        <v>-4990636.16</v>
      </c>
      <c r="I52" s="36">
        <f>G52*100/F52</f>
        <v>24.786479153852483</v>
      </c>
    </row>
    <row r="53" spans="1:9" ht="63.75" hidden="1">
      <c r="A53" s="26" t="s">
        <v>320</v>
      </c>
      <c r="B53" s="31" t="s">
        <v>74</v>
      </c>
      <c r="C53" s="30" t="s">
        <v>85</v>
      </c>
      <c r="D53" s="30" t="s">
        <v>316</v>
      </c>
      <c r="E53" s="30"/>
      <c r="F53" s="33">
        <f>F54+F55+F56</f>
        <v>0</v>
      </c>
      <c r="G53" s="33">
        <f>G54+G55+G56</f>
        <v>0</v>
      </c>
      <c r="H53" s="34">
        <f t="shared" si="2"/>
        <v>0</v>
      </c>
      <c r="I53" s="36" t="e">
        <f t="shared" si="3"/>
        <v>#DIV/0!</v>
      </c>
    </row>
    <row r="54" spans="1:9" ht="25.5" hidden="1">
      <c r="A54" s="26" t="s">
        <v>45</v>
      </c>
      <c r="B54" s="31" t="s">
        <v>74</v>
      </c>
      <c r="C54" s="30" t="s">
        <v>85</v>
      </c>
      <c r="D54" s="30" t="s">
        <v>317</v>
      </c>
      <c r="E54" s="30" t="s">
        <v>102</v>
      </c>
      <c r="F54" s="33">
        <v>0</v>
      </c>
      <c r="G54" s="33">
        <v>0</v>
      </c>
      <c r="H54" s="34">
        <f t="shared" si="2"/>
        <v>0</v>
      </c>
      <c r="I54" s="36" t="e">
        <f t="shared" si="3"/>
        <v>#DIV/0!</v>
      </c>
    </row>
    <row r="55" spans="1:9" ht="25.5" hidden="1">
      <c r="A55" s="26" t="s">
        <v>45</v>
      </c>
      <c r="B55" s="31" t="s">
        <v>74</v>
      </c>
      <c r="C55" s="30" t="s">
        <v>85</v>
      </c>
      <c r="D55" s="30" t="s">
        <v>318</v>
      </c>
      <c r="E55" s="30" t="s">
        <v>102</v>
      </c>
      <c r="F55" s="33">
        <v>0</v>
      </c>
      <c r="G55" s="33">
        <v>0</v>
      </c>
      <c r="H55" s="34">
        <f t="shared" si="2"/>
        <v>0</v>
      </c>
      <c r="I55" s="36" t="e">
        <f t="shared" si="3"/>
        <v>#DIV/0!</v>
      </c>
    </row>
    <row r="56" spans="1:9" ht="25.5" hidden="1">
      <c r="A56" s="26" t="s">
        <v>45</v>
      </c>
      <c r="B56" s="31" t="s">
        <v>74</v>
      </c>
      <c r="C56" s="30" t="s">
        <v>85</v>
      </c>
      <c r="D56" s="30" t="s">
        <v>319</v>
      </c>
      <c r="E56" s="30" t="s">
        <v>102</v>
      </c>
      <c r="F56" s="33">
        <v>0</v>
      </c>
      <c r="G56" s="33">
        <v>0</v>
      </c>
      <c r="H56" s="34">
        <f t="shared" si="2"/>
        <v>0</v>
      </c>
      <c r="I56" s="36" t="e">
        <f t="shared" si="3"/>
        <v>#DIV/0!</v>
      </c>
    </row>
    <row r="57" spans="1:9" ht="64.5" customHeight="1" hidden="1">
      <c r="A57" s="26" t="s">
        <v>297</v>
      </c>
      <c r="B57" s="31" t="s">
        <v>74</v>
      </c>
      <c r="C57" s="30" t="s">
        <v>85</v>
      </c>
      <c r="D57" s="30" t="s">
        <v>193</v>
      </c>
      <c r="E57" s="30"/>
      <c r="F57" s="33">
        <f>F58+F63+F64+F65+F70</f>
        <v>0</v>
      </c>
      <c r="G57" s="33">
        <f>G58+G63+G64+G65+G70</f>
        <v>0</v>
      </c>
      <c r="H57" s="34">
        <f t="shared" si="0"/>
        <v>0</v>
      </c>
      <c r="I57" s="36" t="e">
        <f t="shared" si="1"/>
        <v>#DIV/0!</v>
      </c>
    </row>
    <row r="58" spans="1:9" ht="25.5" hidden="1">
      <c r="A58" s="26" t="s">
        <v>45</v>
      </c>
      <c r="B58" s="31" t="s">
        <v>74</v>
      </c>
      <c r="C58" s="30" t="s">
        <v>85</v>
      </c>
      <c r="D58" s="30" t="s">
        <v>161</v>
      </c>
      <c r="E58" s="30" t="s">
        <v>102</v>
      </c>
      <c r="F58" s="33">
        <v>0</v>
      </c>
      <c r="G58" s="33">
        <v>0</v>
      </c>
      <c r="H58" s="34">
        <f t="shared" si="0"/>
        <v>0</v>
      </c>
      <c r="I58" s="36" t="e">
        <f t="shared" si="1"/>
        <v>#DIV/0!</v>
      </c>
    </row>
    <row r="59" spans="1:9" ht="67.5" customHeight="1" hidden="1">
      <c r="A59" s="26" t="s">
        <v>54</v>
      </c>
      <c r="B59" s="31" t="s">
        <v>74</v>
      </c>
      <c r="C59" s="30" t="s">
        <v>85</v>
      </c>
      <c r="D59" s="30" t="s">
        <v>86</v>
      </c>
      <c r="E59" s="30" t="s">
        <v>102</v>
      </c>
      <c r="F59" s="33">
        <v>0</v>
      </c>
      <c r="G59" s="33">
        <v>0</v>
      </c>
      <c r="H59" s="34">
        <f t="shared" si="0"/>
        <v>0</v>
      </c>
      <c r="I59" s="36" t="e">
        <f t="shared" si="1"/>
        <v>#DIV/0!</v>
      </c>
    </row>
    <row r="60" spans="1:9" s="22" customFormat="1" ht="25.5" hidden="1">
      <c r="A60" s="25" t="s">
        <v>28</v>
      </c>
      <c r="B60" s="29" t="s">
        <v>74</v>
      </c>
      <c r="C60" s="29" t="s">
        <v>87</v>
      </c>
      <c r="D60" s="29"/>
      <c r="E60" s="29"/>
      <c r="F60" s="32">
        <f>F61</f>
        <v>0</v>
      </c>
      <c r="G60" s="32">
        <f>G61</f>
        <v>0</v>
      </c>
      <c r="H60" s="32">
        <f t="shared" si="0"/>
        <v>0</v>
      </c>
      <c r="I60" s="35" t="e">
        <f t="shared" si="1"/>
        <v>#DIV/0!</v>
      </c>
    </row>
    <row r="61" spans="1:9" ht="25.5" hidden="1">
      <c r="A61" s="26" t="s">
        <v>46</v>
      </c>
      <c r="B61" s="31" t="s">
        <v>74</v>
      </c>
      <c r="C61" s="30" t="s">
        <v>87</v>
      </c>
      <c r="D61" s="30" t="s">
        <v>186</v>
      </c>
      <c r="E61" s="30"/>
      <c r="F61" s="33">
        <f>F62</f>
        <v>0</v>
      </c>
      <c r="G61" s="33">
        <f>G62</f>
        <v>0</v>
      </c>
      <c r="H61" s="34">
        <f t="shared" si="0"/>
        <v>0</v>
      </c>
      <c r="I61" s="36" t="e">
        <f t="shared" si="1"/>
        <v>#DIV/0!</v>
      </c>
    </row>
    <row r="62" spans="1:9" ht="12.75" hidden="1">
      <c r="A62" s="27" t="s">
        <v>49</v>
      </c>
      <c r="B62" s="31" t="s">
        <v>74</v>
      </c>
      <c r="C62" s="30" t="s">
        <v>87</v>
      </c>
      <c r="D62" s="30" t="s">
        <v>151</v>
      </c>
      <c r="E62" s="30" t="s">
        <v>102</v>
      </c>
      <c r="F62" s="33">
        <v>0</v>
      </c>
      <c r="G62" s="33">
        <v>0</v>
      </c>
      <c r="H62" s="34">
        <f t="shared" si="0"/>
        <v>0</v>
      </c>
      <c r="I62" s="36" t="e">
        <f t="shared" si="1"/>
        <v>#DIV/0!</v>
      </c>
    </row>
    <row r="63" spans="1:9" ht="25.5" hidden="1">
      <c r="A63" s="26" t="s">
        <v>45</v>
      </c>
      <c r="B63" s="31" t="s">
        <v>74</v>
      </c>
      <c r="C63" s="30" t="s">
        <v>85</v>
      </c>
      <c r="D63" s="30" t="s">
        <v>298</v>
      </c>
      <c r="E63" s="30" t="s">
        <v>102</v>
      </c>
      <c r="F63" s="33">
        <v>0</v>
      </c>
      <c r="G63" s="33">
        <v>0</v>
      </c>
      <c r="H63" s="34">
        <f>G63-F63</f>
        <v>0</v>
      </c>
      <c r="I63" s="36" t="e">
        <f>G63*100/F63</f>
        <v>#DIV/0!</v>
      </c>
    </row>
    <row r="64" spans="1:9" ht="25.5" hidden="1">
      <c r="A64" s="26" t="s">
        <v>45</v>
      </c>
      <c r="B64" s="31" t="s">
        <v>74</v>
      </c>
      <c r="C64" s="30" t="s">
        <v>85</v>
      </c>
      <c r="D64" s="30" t="s">
        <v>299</v>
      </c>
      <c r="E64" s="30" t="s">
        <v>102</v>
      </c>
      <c r="F64" s="33">
        <v>0</v>
      </c>
      <c r="G64" s="33">
        <v>0</v>
      </c>
      <c r="H64" s="34">
        <f aca="true" t="shared" si="4" ref="H64:H70">G64-F64</f>
        <v>0</v>
      </c>
      <c r="I64" s="36" t="e">
        <f aca="true" t="shared" si="5" ref="I64:I70">G64*100/F64</f>
        <v>#DIV/0!</v>
      </c>
    </row>
    <row r="65" spans="1:9" ht="25.5" hidden="1">
      <c r="A65" s="26" t="s">
        <v>45</v>
      </c>
      <c r="B65" s="31" t="s">
        <v>74</v>
      </c>
      <c r="C65" s="30" t="s">
        <v>85</v>
      </c>
      <c r="D65" s="30" t="s">
        <v>287</v>
      </c>
      <c r="E65" s="30" t="s">
        <v>102</v>
      </c>
      <c r="F65" s="33">
        <v>0</v>
      </c>
      <c r="G65" s="33">
        <v>0</v>
      </c>
      <c r="H65" s="34">
        <f t="shared" si="4"/>
        <v>0</v>
      </c>
      <c r="I65" s="36" t="e">
        <f t="shared" si="5"/>
        <v>#DIV/0!</v>
      </c>
    </row>
    <row r="66" spans="1:9" ht="67.5" customHeight="1" hidden="1">
      <c r="A66" s="26" t="s">
        <v>54</v>
      </c>
      <c r="B66" s="31" t="s">
        <v>74</v>
      </c>
      <c r="C66" s="30" t="s">
        <v>85</v>
      </c>
      <c r="D66" s="30" t="s">
        <v>86</v>
      </c>
      <c r="E66" s="30" t="s">
        <v>102</v>
      </c>
      <c r="F66" s="33">
        <v>0</v>
      </c>
      <c r="G66" s="33">
        <v>0</v>
      </c>
      <c r="H66" s="34">
        <f t="shared" si="4"/>
        <v>0</v>
      </c>
      <c r="I66" s="36" t="e">
        <f t="shared" si="5"/>
        <v>#DIV/0!</v>
      </c>
    </row>
    <row r="67" spans="1:9" s="22" customFormat="1" ht="25.5" hidden="1">
      <c r="A67" s="25" t="s">
        <v>28</v>
      </c>
      <c r="B67" s="29" t="s">
        <v>74</v>
      </c>
      <c r="C67" s="29" t="s">
        <v>87</v>
      </c>
      <c r="D67" s="29"/>
      <c r="E67" s="29"/>
      <c r="F67" s="32">
        <f>F68</f>
        <v>0</v>
      </c>
      <c r="G67" s="32">
        <f>G68</f>
        <v>0</v>
      </c>
      <c r="H67" s="32">
        <f t="shared" si="4"/>
        <v>0</v>
      </c>
      <c r="I67" s="35" t="e">
        <f t="shared" si="5"/>
        <v>#DIV/0!</v>
      </c>
    </row>
    <row r="68" spans="1:9" ht="25.5" hidden="1">
      <c r="A68" s="26" t="s">
        <v>46</v>
      </c>
      <c r="B68" s="31" t="s">
        <v>74</v>
      </c>
      <c r="C68" s="30" t="s">
        <v>87</v>
      </c>
      <c r="D68" s="30" t="s">
        <v>186</v>
      </c>
      <c r="E68" s="30"/>
      <c r="F68" s="33">
        <f>F69</f>
        <v>0</v>
      </c>
      <c r="G68" s="33">
        <f>G69</f>
        <v>0</v>
      </c>
      <c r="H68" s="34">
        <f t="shared" si="4"/>
        <v>0</v>
      </c>
      <c r="I68" s="36" t="e">
        <f t="shared" si="5"/>
        <v>#DIV/0!</v>
      </c>
    </row>
    <row r="69" spans="1:9" ht="12.75" hidden="1">
      <c r="A69" s="27" t="s">
        <v>49</v>
      </c>
      <c r="B69" s="31" t="s">
        <v>74</v>
      </c>
      <c r="C69" s="30" t="s">
        <v>87</v>
      </c>
      <c r="D69" s="30" t="s">
        <v>151</v>
      </c>
      <c r="E69" s="30" t="s">
        <v>102</v>
      </c>
      <c r="F69" s="33">
        <v>0</v>
      </c>
      <c r="G69" s="33">
        <v>0</v>
      </c>
      <c r="H69" s="34">
        <f t="shared" si="4"/>
        <v>0</v>
      </c>
      <c r="I69" s="36" t="e">
        <f t="shared" si="5"/>
        <v>#DIV/0!</v>
      </c>
    </row>
    <row r="70" spans="1:9" ht="25.5" hidden="1">
      <c r="A70" s="26" t="s">
        <v>45</v>
      </c>
      <c r="B70" s="31" t="s">
        <v>74</v>
      </c>
      <c r="C70" s="30" t="s">
        <v>85</v>
      </c>
      <c r="D70" s="30" t="s">
        <v>288</v>
      </c>
      <c r="E70" s="30" t="s">
        <v>102</v>
      </c>
      <c r="F70" s="33">
        <v>0</v>
      </c>
      <c r="G70" s="33">
        <v>0</v>
      </c>
      <c r="H70" s="34">
        <f t="shared" si="4"/>
        <v>0</v>
      </c>
      <c r="I70" s="36" t="e">
        <f t="shared" si="5"/>
        <v>#DIV/0!</v>
      </c>
    </row>
    <row r="71" spans="1:9" s="22" customFormat="1" ht="27" customHeight="1">
      <c r="A71" s="25" t="s">
        <v>55</v>
      </c>
      <c r="B71" s="29" t="s">
        <v>74</v>
      </c>
      <c r="C71" s="29" t="s">
        <v>88</v>
      </c>
      <c r="D71" s="29"/>
      <c r="E71" s="29"/>
      <c r="F71" s="32">
        <f>F72+F79+F90+F102+F109</f>
        <v>17188059.939999998</v>
      </c>
      <c r="G71" s="32">
        <f>G72+G79+G90+G102+G109</f>
        <v>1480822.4700000002</v>
      </c>
      <c r="H71" s="32">
        <f t="shared" si="0"/>
        <v>-15707237.469999997</v>
      </c>
      <c r="I71" s="35">
        <f t="shared" si="1"/>
        <v>8.615413695142143</v>
      </c>
    </row>
    <row r="72" spans="1:9" s="22" customFormat="1" ht="12.75">
      <c r="A72" s="25" t="s">
        <v>7</v>
      </c>
      <c r="B72" s="29" t="s">
        <v>74</v>
      </c>
      <c r="C72" s="29" t="s">
        <v>89</v>
      </c>
      <c r="D72" s="29"/>
      <c r="E72" s="29"/>
      <c r="F72" s="32">
        <f>F73</f>
        <v>93945.14</v>
      </c>
      <c r="G72" s="32">
        <f>G73</f>
        <v>41536.38</v>
      </c>
      <c r="H72" s="32">
        <f t="shared" si="0"/>
        <v>-52408.76</v>
      </c>
      <c r="I72" s="35">
        <f t="shared" si="1"/>
        <v>44.213442015201636</v>
      </c>
    </row>
    <row r="73" spans="1:9" ht="51">
      <c r="A73" s="26" t="s">
        <v>300</v>
      </c>
      <c r="B73" s="31" t="s">
        <v>74</v>
      </c>
      <c r="C73" s="30" t="s">
        <v>89</v>
      </c>
      <c r="D73" s="30" t="s">
        <v>188</v>
      </c>
      <c r="E73" s="30"/>
      <c r="F73" s="33">
        <f>F74+F75+F76</f>
        <v>93945.14</v>
      </c>
      <c r="G73" s="33">
        <f>G74+G75+G76</f>
        <v>41536.38</v>
      </c>
      <c r="H73" s="34">
        <f t="shared" si="0"/>
        <v>-52408.76</v>
      </c>
      <c r="I73" s="36">
        <f t="shared" si="1"/>
        <v>44.213442015201636</v>
      </c>
    </row>
    <row r="74" spans="1:9" ht="25.5">
      <c r="A74" s="26" t="s">
        <v>57</v>
      </c>
      <c r="B74" s="31" t="s">
        <v>74</v>
      </c>
      <c r="C74" s="30" t="s">
        <v>89</v>
      </c>
      <c r="D74" s="30" t="s">
        <v>164</v>
      </c>
      <c r="E74" s="30" t="s">
        <v>330</v>
      </c>
      <c r="F74" s="33">
        <v>17050</v>
      </c>
      <c r="G74" s="33">
        <v>0</v>
      </c>
      <c r="H74" s="34">
        <f t="shared" si="0"/>
        <v>-17050</v>
      </c>
      <c r="I74" s="36">
        <f t="shared" si="1"/>
        <v>0</v>
      </c>
    </row>
    <row r="75" spans="1:9" ht="38.25">
      <c r="A75" s="26" t="s">
        <v>58</v>
      </c>
      <c r="B75" s="31" t="s">
        <v>74</v>
      </c>
      <c r="C75" s="30" t="s">
        <v>89</v>
      </c>
      <c r="D75" s="30" t="s">
        <v>162</v>
      </c>
      <c r="E75" s="30" t="s">
        <v>330</v>
      </c>
      <c r="F75" s="33">
        <v>76895.14</v>
      </c>
      <c r="G75" s="33">
        <v>41536.38</v>
      </c>
      <c r="H75" s="34">
        <f>G75-F75</f>
        <v>-35358.76</v>
      </c>
      <c r="I75" s="36">
        <f>G75*100/F75</f>
        <v>54.01691186205005</v>
      </c>
    </row>
    <row r="76" spans="1:9" ht="38.25">
      <c r="A76" s="26" t="s">
        <v>58</v>
      </c>
      <c r="B76" s="31" t="s">
        <v>74</v>
      </c>
      <c r="C76" s="30" t="s">
        <v>89</v>
      </c>
      <c r="D76" s="30" t="s">
        <v>165</v>
      </c>
      <c r="E76" s="30" t="s">
        <v>330</v>
      </c>
      <c r="F76" s="33">
        <v>0</v>
      </c>
      <c r="G76" s="33">
        <v>0</v>
      </c>
      <c r="H76" s="34">
        <f t="shared" si="0"/>
        <v>0</v>
      </c>
      <c r="I76" s="36" t="e">
        <f t="shared" si="1"/>
        <v>#DIV/0!</v>
      </c>
    </row>
    <row r="77" spans="1:9" ht="25.5" hidden="1">
      <c r="A77" s="26" t="s">
        <v>46</v>
      </c>
      <c r="B77" s="31" t="s">
        <v>74</v>
      </c>
      <c r="C77" s="30" t="s">
        <v>89</v>
      </c>
      <c r="D77" s="30" t="s">
        <v>79</v>
      </c>
      <c r="E77" s="30"/>
      <c r="F77" s="33">
        <f>F78</f>
        <v>0</v>
      </c>
      <c r="G77" s="33">
        <f>G78</f>
        <v>0</v>
      </c>
      <c r="H77" s="34">
        <f t="shared" si="0"/>
        <v>0</v>
      </c>
      <c r="I77" s="36" t="e">
        <f t="shared" si="1"/>
        <v>#DIV/0!</v>
      </c>
    </row>
    <row r="78" spans="1:9" ht="25.5" hidden="1">
      <c r="A78" s="26" t="s">
        <v>45</v>
      </c>
      <c r="B78" s="31" t="s">
        <v>74</v>
      </c>
      <c r="C78" s="30" t="s">
        <v>89</v>
      </c>
      <c r="D78" s="30" t="s">
        <v>81</v>
      </c>
      <c r="E78" s="30" t="s">
        <v>102</v>
      </c>
      <c r="F78" s="33">
        <v>0</v>
      </c>
      <c r="G78" s="33">
        <v>0</v>
      </c>
      <c r="H78" s="34">
        <f t="shared" si="0"/>
        <v>0</v>
      </c>
      <c r="I78" s="36" t="e">
        <f t="shared" si="1"/>
        <v>#DIV/0!</v>
      </c>
    </row>
    <row r="79" spans="1:9" s="22" customFormat="1" ht="12.75">
      <c r="A79" s="25" t="s">
        <v>29</v>
      </c>
      <c r="B79" s="29" t="s">
        <v>74</v>
      </c>
      <c r="C79" s="29" t="s">
        <v>90</v>
      </c>
      <c r="D79" s="29"/>
      <c r="E79" s="29"/>
      <c r="F79" s="32">
        <f>F80+F82</f>
        <v>265881.67</v>
      </c>
      <c r="G79" s="32">
        <f>G80+G82</f>
        <v>40200</v>
      </c>
      <c r="H79" s="32">
        <f t="shared" si="0"/>
        <v>-225681.66999999998</v>
      </c>
      <c r="I79" s="35">
        <f t="shared" si="1"/>
        <v>15.119507862275727</v>
      </c>
    </row>
    <row r="80" spans="1:9" ht="51">
      <c r="A80" s="26" t="s">
        <v>300</v>
      </c>
      <c r="B80" s="31" t="s">
        <v>74</v>
      </c>
      <c r="C80" s="30" t="s">
        <v>90</v>
      </c>
      <c r="D80" s="30" t="s">
        <v>188</v>
      </c>
      <c r="E80" s="30"/>
      <c r="F80" s="33">
        <f>F81</f>
        <v>265881.67</v>
      </c>
      <c r="G80" s="33">
        <f>G81</f>
        <v>40200</v>
      </c>
      <c r="H80" s="34">
        <f t="shared" si="0"/>
        <v>-225681.66999999998</v>
      </c>
      <c r="I80" s="36">
        <f t="shared" si="1"/>
        <v>15.119507862275727</v>
      </c>
    </row>
    <row r="81" spans="1:10" ht="25.5">
      <c r="A81" s="26" t="s">
        <v>57</v>
      </c>
      <c r="B81" s="31" t="s">
        <v>74</v>
      </c>
      <c r="C81" s="30" t="s">
        <v>90</v>
      </c>
      <c r="D81" s="30" t="s">
        <v>165</v>
      </c>
      <c r="E81" s="30" t="s">
        <v>330</v>
      </c>
      <c r="F81" s="33">
        <v>265881.67</v>
      </c>
      <c r="G81" s="33">
        <v>40200</v>
      </c>
      <c r="H81" s="34">
        <f t="shared" si="0"/>
        <v>-225681.66999999998</v>
      </c>
      <c r="I81" s="36">
        <f t="shared" si="1"/>
        <v>15.119507862275727</v>
      </c>
      <c r="J81" s="52"/>
    </row>
    <row r="82" spans="1:9" ht="25.5">
      <c r="A82" s="26" t="s">
        <v>46</v>
      </c>
      <c r="B82" s="31" t="s">
        <v>74</v>
      </c>
      <c r="C82" s="30" t="s">
        <v>90</v>
      </c>
      <c r="D82" s="30" t="s">
        <v>186</v>
      </c>
      <c r="E82" s="30"/>
      <c r="F82" s="33">
        <f>F83+F84+F85+F86</f>
        <v>0</v>
      </c>
      <c r="G82" s="33">
        <f>G83+G84+G85+G86</f>
        <v>0</v>
      </c>
      <c r="H82" s="34">
        <f>G82-F82</f>
        <v>0</v>
      </c>
      <c r="I82" s="36" t="e">
        <f>G82*100/F82</f>
        <v>#DIV/0!</v>
      </c>
    </row>
    <row r="83" spans="1:9" ht="25.5" hidden="1">
      <c r="A83" s="26" t="s">
        <v>45</v>
      </c>
      <c r="B83" s="31" t="s">
        <v>74</v>
      </c>
      <c r="C83" s="30" t="s">
        <v>90</v>
      </c>
      <c r="D83" s="30" t="s">
        <v>81</v>
      </c>
      <c r="E83" s="30" t="s">
        <v>102</v>
      </c>
      <c r="F83" s="33">
        <v>0</v>
      </c>
      <c r="G83" s="33">
        <v>0</v>
      </c>
      <c r="H83" s="34">
        <f>G83-F83</f>
        <v>0</v>
      </c>
      <c r="I83" s="36" t="e">
        <f>G83*100/F83</f>
        <v>#DIV/0!</v>
      </c>
    </row>
    <row r="84" spans="1:9" ht="25.5">
      <c r="A84" s="26" t="s">
        <v>335</v>
      </c>
      <c r="B84" s="31" t="s">
        <v>74</v>
      </c>
      <c r="C84" s="30" t="s">
        <v>90</v>
      </c>
      <c r="D84" s="30" t="s">
        <v>142</v>
      </c>
      <c r="E84" s="30" t="s">
        <v>330</v>
      </c>
      <c r="F84" s="33">
        <v>0</v>
      </c>
      <c r="G84" s="33">
        <v>0</v>
      </c>
      <c r="H84" s="34">
        <f>G84-F84</f>
        <v>0</v>
      </c>
      <c r="I84" s="36" t="e">
        <f>G84*100/F84</f>
        <v>#DIV/0!</v>
      </c>
    </row>
    <row r="85" spans="1:9" ht="25.5">
      <c r="A85" s="26" t="s">
        <v>46</v>
      </c>
      <c r="B85" s="31" t="s">
        <v>74</v>
      </c>
      <c r="C85" s="30" t="s">
        <v>90</v>
      </c>
      <c r="D85" s="30" t="s">
        <v>186</v>
      </c>
      <c r="E85" s="30"/>
      <c r="F85" s="33">
        <f>F86+F87+F88+F89</f>
        <v>0</v>
      </c>
      <c r="G85" s="33">
        <f>G86+G87+G88+G89</f>
        <v>0</v>
      </c>
      <c r="H85" s="34">
        <f t="shared" si="0"/>
        <v>0</v>
      </c>
      <c r="I85" s="36" t="e">
        <f t="shared" si="1"/>
        <v>#DIV/0!</v>
      </c>
    </row>
    <row r="86" spans="1:9" ht="25.5" hidden="1">
      <c r="A86" s="26" t="s">
        <v>45</v>
      </c>
      <c r="B86" s="31" t="s">
        <v>74</v>
      </c>
      <c r="C86" s="30" t="s">
        <v>90</v>
      </c>
      <c r="D86" s="30" t="s">
        <v>81</v>
      </c>
      <c r="E86" s="30" t="s">
        <v>102</v>
      </c>
      <c r="F86" s="33">
        <v>0</v>
      </c>
      <c r="G86" s="33">
        <v>0</v>
      </c>
      <c r="H86" s="34">
        <f t="shared" si="0"/>
        <v>0</v>
      </c>
      <c r="I86" s="36" t="e">
        <f t="shared" si="1"/>
        <v>#DIV/0!</v>
      </c>
    </row>
    <row r="87" spans="1:9" ht="25.5">
      <c r="A87" s="26" t="s">
        <v>59</v>
      </c>
      <c r="B87" s="31" t="s">
        <v>74</v>
      </c>
      <c r="C87" s="30" t="s">
        <v>90</v>
      </c>
      <c r="D87" s="30" t="s">
        <v>336</v>
      </c>
      <c r="E87" s="30" t="s">
        <v>330</v>
      </c>
      <c r="F87" s="33">
        <v>0</v>
      </c>
      <c r="G87" s="33">
        <v>0</v>
      </c>
      <c r="H87" s="34">
        <f t="shared" si="0"/>
        <v>0</v>
      </c>
      <c r="I87" s="36" t="e">
        <f t="shared" si="1"/>
        <v>#DIV/0!</v>
      </c>
    </row>
    <row r="88" spans="1:9" ht="25.5">
      <c r="A88" s="26" t="s">
        <v>60</v>
      </c>
      <c r="B88" s="31" t="s">
        <v>74</v>
      </c>
      <c r="C88" s="30" t="s">
        <v>90</v>
      </c>
      <c r="D88" s="30" t="s">
        <v>337</v>
      </c>
      <c r="E88" s="30" t="s">
        <v>330</v>
      </c>
      <c r="F88" s="33">
        <v>0</v>
      </c>
      <c r="G88" s="33">
        <v>0</v>
      </c>
      <c r="H88" s="34">
        <f t="shared" si="0"/>
        <v>0</v>
      </c>
      <c r="I88" s="36" t="e">
        <f t="shared" si="1"/>
        <v>#DIV/0!</v>
      </c>
    </row>
    <row r="89" spans="1:9" ht="39.75" customHeight="1" hidden="1">
      <c r="A89" s="26" t="s">
        <v>321</v>
      </c>
      <c r="B89" s="31" t="s">
        <v>74</v>
      </c>
      <c r="C89" s="30" t="s">
        <v>90</v>
      </c>
      <c r="D89" s="30" t="s">
        <v>142</v>
      </c>
      <c r="E89" s="30" t="s">
        <v>103</v>
      </c>
      <c r="F89" s="33">
        <v>0</v>
      </c>
      <c r="G89" s="33">
        <v>0</v>
      </c>
      <c r="H89" s="34">
        <f t="shared" si="0"/>
        <v>0</v>
      </c>
      <c r="I89" s="36" t="e">
        <f t="shared" si="1"/>
        <v>#DIV/0!</v>
      </c>
    </row>
    <row r="90" spans="1:9" s="22" customFormat="1" ht="12.75">
      <c r="A90" s="25" t="s">
        <v>10</v>
      </c>
      <c r="B90" s="29" t="s">
        <v>74</v>
      </c>
      <c r="C90" s="29" t="s">
        <v>91</v>
      </c>
      <c r="D90" s="29"/>
      <c r="E90" s="29"/>
      <c r="F90" s="32">
        <f>F92+F94</f>
        <v>16828233.13</v>
      </c>
      <c r="G90" s="32">
        <f>G92+G94</f>
        <v>1399086.09</v>
      </c>
      <c r="H90" s="32">
        <f t="shared" si="0"/>
        <v>-15429147.04</v>
      </c>
      <c r="I90" s="35">
        <f t="shared" si="1"/>
        <v>8.31392148653933</v>
      </c>
    </row>
    <row r="91" spans="1:9" ht="42.75" customHeight="1" hidden="1">
      <c r="A91" s="26" t="s">
        <v>322</v>
      </c>
      <c r="B91" s="31" t="s">
        <v>74</v>
      </c>
      <c r="C91" s="30" t="s">
        <v>91</v>
      </c>
      <c r="D91" s="30" t="s">
        <v>283</v>
      </c>
      <c r="E91" s="30" t="s">
        <v>102</v>
      </c>
      <c r="F91" s="33"/>
      <c r="G91" s="33">
        <f>G92</f>
        <v>0</v>
      </c>
      <c r="H91" s="34">
        <f>G91-F91</f>
        <v>0</v>
      </c>
      <c r="I91" s="36" t="e">
        <f>G91*100/F91</f>
        <v>#DIV/0!</v>
      </c>
    </row>
    <row r="92" spans="1:9" ht="42" customHeight="1">
      <c r="A92" s="26" t="s">
        <v>322</v>
      </c>
      <c r="B92" s="31" t="s">
        <v>74</v>
      </c>
      <c r="C92" s="30" t="s">
        <v>91</v>
      </c>
      <c r="D92" s="30" t="s">
        <v>260</v>
      </c>
      <c r="E92" s="30"/>
      <c r="F92" s="33">
        <f>F93</f>
        <v>13444474.01</v>
      </c>
      <c r="G92" s="33">
        <f>G93</f>
        <v>0</v>
      </c>
      <c r="H92" s="34">
        <f>G92-F92</f>
        <v>-13444474.01</v>
      </c>
      <c r="I92" s="36">
        <f>G92*100/F92</f>
        <v>0</v>
      </c>
    </row>
    <row r="93" spans="1:9" ht="25.5">
      <c r="A93" s="26" t="s">
        <v>261</v>
      </c>
      <c r="B93" s="31" t="s">
        <v>74</v>
      </c>
      <c r="C93" s="30" t="s">
        <v>91</v>
      </c>
      <c r="D93" s="30" t="s">
        <v>325</v>
      </c>
      <c r="E93" s="30" t="s">
        <v>330</v>
      </c>
      <c r="F93" s="33">
        <v>13444474.01</v>
      </c>
      <c r="G93" s="33">
        <v>0</v>
      </c>
      <c r="H93" s="34">
        <f>G93-F93</f>
        <v>-13444474.01</v>
      </c>
      <c r="I93" s="36">
        <f>G93*100/F93</f>
        <v>0</v>
      </c>
    </row>
    <row r="94" spans="1:12" ht="51">
      <c r="A94" s="26" t="s">
        <v>323</v>
      </c>
      <c r="B94" s="31" t="s">
        <v>74</v>
      </c>
      <c r="C94" s="30" t="s">
        <v>91</v>
      </c>
      <c r="D94" s="30" t="s">
        <v>189</v>
      </c>
      <c r="E94" s="30"/>
      <c r="F94" s="33">
        <f>F95+F96+F97+F112+F113+F114</f>
        <v>3383759.12</v>
      </c>
      <c r="G94" s="33">
        <f>G95+G96+G97+G98+G113+G114</f>
        <v>1399086.09</v>
      </c>
      <c r="H94" s="34">
        <f t="shared" si="0"/>
        <v>-1984673.03</v>
      </c>
      <c r="I94" s="36">
        <f t="shared" si="1"/>
        <v>41.34709476601277</v>
      </c>
      <c r="K94" s="100"/>
      <c r="L94" s="100"/>
    </row>
    <row r="95" spans="1:12" ht="25.5">
      <c r="A95" s="26" t="s">
        <v>62</v>
      </c>
      <c r="B95" s="31" t="s">
        <v>74</v>
      </c>
      <c r="C95" s="30" t="s">
        <v>91</v>
      </c>
      <c r="D95" s="30" t="s">
        <v>171</v>
      </c>
      <c r="E95" s="30" t="s">
        <v>330</v>
      </c>
      <c r="F95" s="33">
        <v>1823735.31</v>
      </c>
      <c r="G95" s="33">
        <v>1399086.09</v>
      </c>
      <c r="H95" s="34">
        <f t="shared" si="0"/>
        <v>-424649.22</v>
      </c>
      <c r="I95" s="36">
        <f t="shared" si="1"/>
        <v>76.71541381737023</v>
      </c>
      <c r="K95" s="101"/>
      <c r="L95" s="100"/>
    </row>
    <row r="96" spans="1:12" ht="25.5">
      <c r="A96" s="26" t="s">
        <v>338</v>
      </c>
      <c r="B96" s="30" t="s">
        <v>74</v>
      </c>
      <c r="C96" s="30" t="s">
        <v>91</v>
      </c>
      <c r="D96" s="30" t="s">
        <v>339</v>
      </c>
      <c r="E96" s="30" t="s">
        <v>330</v>
      </c>
      <c r="F96" s="33">
        <v>0</v>
      </c>
      <c r="G96" s="33">
        <v>0</v>
      </c>
      <c r="H96" s="34">
        <f>G96-F96</f>
        <v>0</v>
      </c>
      <c r="I96" s="36" t="e">
        <f>G96*100/F96</f>
        <v>#DIV/0!</v>
      </c>
      <c r="K96" s="100"/>
      <c r="L96" s="100"/>
    </row>
    <row r="97" spans="1:12" ht="38.25">
      <c r="A97" s="26" t="s">
        <v>63</v>
      </c>
      <c r="B97" s="31" t="s">
        <v>74</v>
      </c>
      <c r="C97" s="30" t="s">
        <v>91</v>
      </c>
      <c r="D97" s="30" t="s">
        <v>172</v>
      </c>
      <c r="E97" s="30" t="s">
        <v>330</v>
      </c>
      <c r="F97" s="33">
        <v>97999.5</v>
      </c>
      <c r="G97" s="33">
        <v>0</v>
      </c>
      <c r="H97" s="34">
        <f t="shared" si="0"/>
        <v>-97999.5</v>
      </c>
      <c r="I97" s="36">
        <f t="shared" si="1"/>
        <v>0</v>
      </c>
      <c r="K97" s="100"/>
      <c r="L97" s="100"/>
    </row>
    <row r="98" spans="1:12" ht="25.5" hidden="1">
      <c r="A98" s="26" t="s">
        <v>64</v>
      </c>
      <c r="B98" s="31" t="s">
        <v>74</v>
      </c>
      <c r="C98" s="30" t="s">
        <v>91</v>
      </c>
      <c r="D98" s="30" t="s">
        <v>173</v>
      </c>
      <c r="E98" s="30" t="s">
        <v>131</v>
      </c>
      <c r="F98" s="33">
        <v>0</v>
      </c>
      <c r="G98" s="33">
        <v>0</v>
      </c>
      <c r="H98" s="34">
        <f t="shared" si="0"/>
        <v>0</v>
      </c>
      <c r="I98" s="36" t="e">
        <f t="shared" si="1"/>
        <v>#DIV/0!</v>
      </c>
      <c r="K98" s="100"/>
      <c r="L98" s="100"/>
    </row>
    <row r="99" spans="1:12" ht="25.5" hidden="1">
      <c r="A99" s="26" t="s">
        <v>46</v>
      </c>
      <c r="B99" s="31" t="s">
        <v>74</v>
      </c>
      <c r="C99" s="30" t="s">
        <v>91</v>
      </c>
      <c r="D99" s="30" t="s">
        <v>186</v>
      </c>
      <c r="E99" s="30"/>
      <c r="F99" s="33">
        <f>F100+F101</f>
        <v>0</v>
      </c>
      <c r="G99" s="33">
        <f>G100+G101</f>
        <v>0</v>
      </c>
      <c r="H99" s="34">
        <f t="shared" si="0"/>
        <v>0</v>
      </c>
      <c r="I99" s="36" t="e">
        <f t="shared" si="1"/>
        <v>#DIV/0!</v>
      </c>
      <c r="K99" s="100"/>
      <c r="L99" s="100"/>
    </row>
    <row r="100" spans="1:12" ht="25.5" hidden="1">
      <c r="A100" s="26" t="s">
        <v>92</v>
      </c>
      <c r="B100" s="31" t="s">
        <v>74</v>
      </c>
      <c r="C100" s="30" t="s">
        <v>91</v>
      </c>
      <c r="D100" s="30" t="s">
        <v>81</v>
      </c>
      <c r="E100" s="30" t="s">
        <v>102</v>
      </c>
      <c r="F100" s="33">
        <v>0</v>
      </c>
      <c r="G100" s="33">
        <v>0</v>
      </c>
      <c r="H100" s="34">
        <f t="shared" si="0"/>
        <v>0</v>
      </c>
      <c r="I100" s="36" t="e">
        <f t="shared" si="1"/>
        <v>#DIV/0!</v>
      </c>
      <c r="K100" s="100"/>
      <c r="L100" s="100"/>
    </row>
    <row r="101" spans="1:12" ht="12.75" hidden="1">
      <c r="A101" s="27" t="s">
        <v>49</v>
      </c>
      <c r="B101" s="31" t="s">
        <v>74</v>
      </c>
      <c r="C101" s="30" t="s">
        <v>91</v>
      </c>
      <c r="D101" s="30" t="s">
        <v>142</v>
      </c>
      <c r="E101" s="30" t="s">
        <v>103</v>
      </c>
      <c r="F101" s="33">
        <v>0</v>
      </c>
      <c r="G101" s="33">
        <v>0</v>
      </c>
      <c r="H101" s="34">
        <f t="shared" si="0"/>
        <v>0</v>
      </c>
      <c r="I101" s="36" t="e">
        <f t="shared" si="1"/>
        <v>#DIV/0!</v>
      </c>
      <c r="K101" s="100"/>
      <c r="L101" s="100"/>
    </row>
    <row r="102" spans="1:12" s="22" customFormat="1" ht="12.75" hidden="1">
      <c r="A102" s="25" t="s">
        <v>65</v>
      </c>
      <c r="B102" s="29" t="s">
        <v>74</v>
      </c>
      <c r="C102" s="29" t="s">
        <v>93</v>
      </c>
      <c r="D102" s="29"/>
      <c r="E102" s="29"/>
      <c r="F102" s="32">
        <f>F103</f>
        <v>0</v>
      </c>
      <c r="G102" s="32">
        <f>G103</f>
        <v>0</v>
      </c>
      <c r="H102" s="32">
        <f t="shared" si="0"/>
        <v>0</v>
      </c>
      <c r="I102" s="35" t="e">
        <f t="shared" si="1"/>
        <v>#DIV/0!</v>
      </c>
      <c r="K102" s="102"/>
      <c r="L102" s="102"/>
    </row>
    <row r="103" spans="1:12" ht="25.5" hidden="1">
      <c r="A103" s="26" t="s">
        <v>56</v>
      </c>
      <c r="B103" s="31" t="s">
        <v>74</v>
      </c>
      <c r="C103" s="30" t="s">
        <v>90</v>
      </c>
      <c r="D103" s="30" t="s">
        <v>188</v>
      </c>
      <c r="E103" s="30"/>
      <c r="F103" s="33">
        <f>F104</f>
        <v>0</v>
      </c>
      <c r="G103" s="33">
        <f>G104</f>
        <v>0</v>
      </c>
      <c r="H103" s="34">
        <f t="shared" si="0"/>
        <v>0</v>
      </c>
      <c r="I103" s="36" t="e">
        <f t="shared" si="1"/>
        <v>#DIV/0!</v>
      </c>
      <c r="K103" s="100"/>
      <c r="L103" s="100"/>
    </row>
    <row r="104" spans="1:12" ht="53.25" customHeight="1" hidden="1">
      <c r="A104" s="26" t="s">
        <v>61</v>
      </c>
      <c r="B104" s="31" t="s">
        <v>74</v>
      </c>
      <c r="C104" s="30" t="s">
        <v>90</v>
      </c>
      <c r="D104" s="30" t="s">
        <v>165</v>
      </c>
      <c r="E104" s="30" t="s">
        <v>105</v>
      </c>
      <c r="F104" s="33">
        <v>0</v>
      </c>
      <c r="G104" s="33">
        <v>0</v>
      </c>
      <c r="H104" s="34">
        <f t="shared" si="0"/>
        <v>0</v>
      </c>
      <c r="I104" s="36" t="e">
        <f t="shared" si="1"/>
        <v>#DIV/0!</v>
      </c>
      <c r="K104" s="100"/>
      <c r="L104" s="100"/>
    </row>
    <row r="105" spans="1:12" ht="38.25" hidden="1">
      <c r="A105" s="26" t="s">
        <v>202</v>
      </c>
      <c r="B105" s="31" t="s">
        <v>74</v>
      </c>
      <c r="C105" s="30" t="s">
        <v>91</v>
      </c>
      <c r="D105" s="30" t="s">
        <v>201</v>
      </c>
      <c r="E105" s="30" t="s">
        <v>102</v>
      </c>
      <c r="F105" s="33">
        <v>0</v>
      </c>
      <c r="G105" s="33">
        <v>0</v>
      </c>
      <c r="H105" s="34">
        <f t="shared" si="0"/>
        <v>0</v>
      </c>
      <c r="I105" s="36" t="e">
        <f t="shared" si="1"/>
        <v>#DIV/0!</v>
      </c>
      <c r="K105" s="100"/>
      <c r="L105" s="100"/>
    </row>
    <row r="106" spans="1:12" ht="38.25" hidden="1">
      <c r="A106" s="26" t="s">
        <v>203</v>
      </c>
      <c r="B106" s="31" t="s">
        <v>74</v>
      </c>
      <c r="C106" s="30" t="s">
        <v>91</v>
      </c>
      <c r="D106" s="30" t="s">
        <v>204</v>
      </c>
      <c r="E106" s="30" t="s">
        <v>102</v>
      </c>
      <c r="F106" s="33">
        <v>0</v>
      </c>
      <c r="G106" s="33">
        <v>0</v>
      </c>
      <c r="H106" s="34">
        <f>G106-F106</f>
        <v>0</v>
      </c>
      <c r="I106" s="36" t="e">
        <f>G106*100/F106</f>
        <v>#DIV/0!</v>
      </c>
      <c r="K106" s="100"/>
      <c r="L106" s="100"/>
    </row>
    <row r="107" spans="1:12" ht="38.25" hidden="1">
      <c r="A107" s="26" t="s">
        <v>205</v>
      </c>
      <c r="B107" s="31" t="s">
        <v>74</v>
      </c>
      <c r="C107" s="30" t="s">
        <v>91</v>
      </c>
      <c r="D107" s="30" t="s">
        <v>206</v>
      </c>
      <c r="E107" s="30" t="s">
        <v>102</v>
      </c>
      <c r="F107" s="33">
        <v>0</v>
      </c>
      <c r="G107" s="33">
        <v>0</v>
      </c>
      <c r="H107" s="34">
        <f t="shared" si="0"/>
        <v>0</v>
      </c>
      <c r="I107" s="36" t="e">
        <f t="shared" si="1"/>
        <v>#DIV/0!</v>
      </c>
      <c r="K107" s="100"/>
      <c r="L107" s="100"/>
    </row>
    <row r="108" spans="1:12" ht="38.25" hidden="1">
      <c r="A108" s="26" t="s">
        <v>203</v>
      </c>
      <c r="B108" s="31" t="s">
        <v>74</v>
      </c>
      <c r="C108" s="30" t="s">
        <v>91</v>
      </c>
      <c r="D108" s="30" t="s">
        <v>207</v>
      </c>
      <c r="E108" s="30" t="s">
        <v>102</v>
      </c>
      <c r="F108" s="33">
        <v>0</v>
      </c>
      <c r="G108" s="33">
        <v>0</v>
      </c>
      <c r="H108" s="34">
        <f aca="true" t="shared" si="6" ref="H108:H114">G108-F108</f>
        <v>0</v>
      </c>
      <c r="I108" s="36" t="e">
        <f aca="true" t="shared" si="7" ref="I108:I114">G108*100/F108</f>
        <v>#DIV/0!</v>
      </c>
      <c r="K108" s="100"/>
      <c r="L108" s="100"/>
    </row>
    <row r="109" spans="1:12" s="22" customFormat="1" ht="12.75" hidden="1">
      <c r="A109" s="25" t="s">
        <v>65</v>
      </c>
      <c r="B109" s="29" t="s">
        <v>74</v>
      </c>
      <c r="C109" s="29" t="s">
        <v>93</v>
      </c>
      <c r="D109" s="29"/>
      <c r="E109" s="29"/>
      <c r="F109" s="32">
        <f>F110</f>
        <v>0</v>
      </c>
      <c r="G109" s="32">
        <f>G110</f>
        <v>0</v>
      </c>
      <c r="H109" s="32">
        <f t="shared" si="6"/>
        <v>0</v>
      </c>
      <c r="I109" s="35" t="e">
        <f t="shared" si="7"/>
        <v>#DIV/0!</v>
      </c>
      <c r="K109" s="102"/>
      <c r="L109" s="102"/>
    </row>
    <row r="110" spans="1:12" ht="25.5" hidden="1">
      <c r="A110" s="26" t="s">
        <v>56</v>
      </c>
      <c r="B110" s="31" t="s">
        <v>74</v>
      </c>
      <c r="C110" s="30" t="s">
        <v>90</v>
      </c>
      <c r="D110" s="30" t="s">
        <v>188</v>
      </c>
      <c r="E110" s="30"/>
      <c r="F110" s="33">
        <f>F111</f>
        <v>0</v>
      </c>
      <c r="G110" s="33">
        <f>G111</f>
        <v>0</v>
      </c>
      <c r="H110" s="34">
        <f t="shared" si="6"/>
        <v>0</v>
      </c>
      <c r="I110" s="36" t="e">
        <f t="shared" si="7"/>
        <v>#DIV/0!</v>
      </c>
      <c r="K110" s="100"/>
      <c r="L110" s="100"/>
    </row>
    <row r="111" spans="1:12" ht="53.25" customHeight="1" hidden="1">
      <c r="A111" s="26" t="s">
        <v>61</v>
      </c>
      <c r="B111" s="31" t="s">
        <v>74</v>
      </c>
      <c r="C111" s="30" t="s">
        <v>90</v>
      </c>
      <c r="D111" s="30" t="s">
        <v>165</v>
      </c>
      <c r="E111" s="30" t="s">
        <v>105</v>
      </c>
      <c r="F111" s="33">
        <v>0</v>
      </c>
      <c r="G111" s="33">
        <v>0</v>
      </c>
      <c r="H111" s="34">
        <f t="shared" si="6"/>
        <v>0</v>
      </c>
      <c r="I111" s="36" t="e">
        <f t="shared" si="7"/>
        <v>#DIV/0!</v>
      </c>
      <c r="K111" s="100"/>
      <c r="L111" s="100"/>
    </row>
    <row r="112" spans="1:12" ht="25.5">
      <c r="A112" s="26" t="s">
        <v>64</v>
      </c>
      <c r="B112" s="31" t="s">
        <v>74</v>
      </c>
      <c r="C112" s="30" t="s">
        <v>91</v>
      </c>
      <c r="D112" s="30" t="s">
        <v>173</v>
      </c>
      <c r="E112" s="30" t="s">
        <v>330</v>
      </c>
      <c r="F112" s="33">
        <v>120483.55</v>
      </c>
      <c r="G112" s="33">
        <v>0</v>
      </c>
      <c r="H112" s="34">
        <f>G112-F112</f>
        <v>-120483.55</v>
      </c>
      <c r="I112" s="36">
        <f>G112*100/F112</f>
        <v>0</v>
      </c>
      <c r="K112" s="100"/>
      <c r="L112" s="100"/>
    </row>
    <row r="113" spans="1:12" ht="25.5">
      <c r="A113" s="26" t="s">
        <v>64</v>
      </c>
      <c r="B113" s="31" t="s">
        <v>74</v>
      </c>
      <c r="C113" s="30" t="s">
        <v>91</v>
      </c>
      <c r="D113" s="30" t="s">
        <v>362</v>
      </c>
      <c r="E113" s="30" t="s">
        <v>363</v>
      </c>
      <c r="F113" s="33">
        <v>68778</v>
      </c>
      <c r="G113" s="33">
        <v>0</v>
      </c>
      <c r="H113" s="34">
        <f t="shared" si="6"/>
        <v>-68778</v>
      </c>
      <c r="I113" s="36">
        <f t="shared" si="7"/>
        <v>0</v>
      </c>
      <c r="K113" s="100"/>
      <c r="L113" s="100"/>
    </row>
    <row r="114" spans="1:9" ht="51">
      <c r="A114" s="26" t="s">
        <v>61</v>
      </c>
      <c r="B114" s="31" t="s">
        <v>74</v>
      </c>
      <c r="C114" s="30" t="s">
        <v>91</v>
      </c>
      <c r="D114" s="30" t="s">
        <v>151</v>
      </c>
      <c r="E114" s="30" t="s">
        <v>330</v>
      </c>
      <c r="F114" s="33">
        <v>1272762.76</v>
      </c>
      <c r="G114" s="33">
        <v>0</v>
      </c>
      <c r="H114" s="34">
        <f t="shared" si="6"/>
        <v>-1272762.76</v>
      </c>
      <c r="I114" s="36">
        <f t="shared" si="7"/>
        <v>0</v>
      </c>
    </row>
    <row r="115" spans="1:9" s="22" customFormat="1" ht="15" customHeight="1">
      <c r="A115" s="25" t="s">
        <v>66</v>
      </c>
      <c r="B115" s="29" t="s">
        <v>74</v>
      </c>
      <c r="C115" s="29" t="s">
        <v>94</v>
      </c>
      <c r="D115" s="29"/>
      <c r="E115" s="29"/>
      <c r="F115" s="32">
        <f>F116</f>
        <v>1508667.44</v>
      </c>
      <c r="G115" s="32">
        <f>G116</f>
        <v>1011190.59</v>
      </c>
      <c r="H115" s="32">
        <f t="shared" si="0"/>
        <v>-497476.85</v>
      </c>
      <c r="I115" s="35">
        <f t="shared" si="1"/>
        <v>67.025413500009</v>
      </c>
    </row>
    <row r="116" spans="1:9" s="22" customFormat="1" ht="25.5">
      <c r="A116" s="25" t="s">
        <v>20</v>
      </c>
      <c r="B116" s="29" t="s">
        <v>74</v>
      </c>
      <c r="C116" s="29" t="s">
        <v>95</v>
      </c>
      <c r="D116" s="29"/>
      <c r="E116" s="29"/>
      <c r="F116" s="32">
        <f>F117</f>
        <v>1508667.44</v>
      </c>
      <c r="G116" s="32">
        <f>G117</f>
        <v>1011190.59</v>
      </c>
      <c r="H116" s="32">
        <f t="shared" si="0"/>
        <v>-497476.85</v>
      </c>
      <c r="I116" s="35">
        <f t="shared" si="1"/>
        <v>67.025413500009</v>
      </c>
    </row>
    <row r="117" spans="1:9" ht="25.5" hidden="1">
      <c r="A117" s="26" t="s">
        <v>46</v>
      </c>
      <c r="B117" s="31" t="s">
        <v>74</v>
      </c>
      <c r="C117" s="30" t="s">
        <v>95</v>
      </c>
      <c r="D117" s="30" t="s">
        <v>186</v>
      </c>
      <c r="E117" s="30"/>
      <c r="F117" s="33">
        <f>F118+F123+F124</f>
        <v>1508667.44</v>
      </c>
      <c r="G117" s="33">
        <f>G118+G123+G124</f>
        <v>1011190.59</v>
      </c>
      <c r="H117" s="34">
        <f t="shared" si="0"/>
        <v>-497476.85</v>
      </c>
      <c r="I117" s="36">
        <f t="shared" si="1"/>
        <v>67.025413500009</v>
      </c>
    </row>
    <row r="118" spans="1:9" ht="12.75">
      <c r="A118" s="26" t="s">
        <v>68</v>
      </c>
      <c r="B118" s="31" t="s">
        <v>74</v>
      </c>
      <c r="C118" s="30" t="s">
        <v>95</v>
      </c>
      <c r="D118" s="30" t="s">
        <v>234</v>
      </c>
      <c r="E118" s="30"/>
      <c r="F118" s="33">
        <f>F119+F120+F122+F121</f>
        <v>1471167.44</v>
      </c>
      <c r="G118" s="33">
        <f>G119+G120+G122+G121</f>
        <v>973690.59</v>
      </c>
      <c r="H118" s="34">
        <f t="shared" si="0"/>
        <v>-497476.85</v>
      </c>
      <c r="I118" s="36">
        <f t="shared" si="1"/>
        <v>66.18489259115196</v>
      </c>
    </row>
    <row r="119" spans="1:9" ht="63.75">
      <c r="A119" s="26" t="s">
        <v>43</v>
      </c>
      <c r="B119" s="31" t="s">
        <v>74</v>
      </c>
      <c r="C119" s="30" t="s">
        <v>95</v>
      </c>
      <c r="D119" s="30" t="s">
        <v>234</v>
      </c>
      <c r="E119" s="30" t="s">
        <v>131</v>
      </c>
      <c r="F119" s="33">
        <v>365881.35</v>
      </c>
      <c r="G119" s="33">
        <v>365881.35</v>
      </c>
      <c r="H119" s="34">
        <f aca="true" t="shared" si="8" ref="H119:H149">G119-F119</f>
        <v>0</v>
      </c>
      <c r="I119" s="36">
        <f aca="true" t="shared" si="9" ref="I119:I149">G119*100/F119</f>
        <v>100</v>
      </c>
    </row>
    <row r="120" spans="1:9" ht="25.5">
      <c r="A120" s="26" t="s">
        <v>45</v>
      </c>
      <c r="B120" s="31" t="s">
        <v>74</v>
      </c>
      <c r="C120" s="30" t="s">
        <v>95</v>
      </c>
      <c r="D120" s="30" t="s">
        <v>234</v>
      </c>
      <c r="E120" s="30" t="s">
        <v>330</v>
      </c>
      <c r="F120" s="33">
        <v>149580.61</v>
      </c>
      <c r="G120" s="33">
        <v>149580.61</v>
      </c>
      <c r="H120" s="34">
        <f t="shared" si="8"/>
        <v>0</v>
      </c>
      <c r="I120" s="36">
        <f t="shared" si="9"/>
        <v>100</v>
      </c>
    </row>
    <row r="121" spans="1:9" ht="25.5">
      <c r="A121" s="26" t="s">
        <v>364</v>
      </c>
      <c r="B121" s="31" t="s">
        <v>74</v>
      </c>
      <c r="C121" s="30" t="s">
        <v>95</v>
      </c>
      <c r="D121" s="30" t="s">
        <v>234</v>
      </c>
      <c r="E121" s="30" t="s">
        <v>363</v>
      </c>
      <c r="F121" s="33">
        <v>899903.48</v>
      </c>
      <c r="G121" s="33">
        <v>402426.63</v>
      </c>
      <c r="H121" s="34">
        <f>G121-F121</f>
        <v>-497476.85</v>
      </c>
      <c r="I121" s="36">
        <f>G121*100/F121</f>
        <v>44.71886584992426</v>
      </c>
    </row>
    <row r="122" spans="1:9" ht="38.25">
      <c r="A122" s="26" t="s">
        <v>106</v>
      </c>
      <c r="B122" s="31" t="s">
        <v>74</v>
      </c>
      <c r="C122" s="30" t="s">
        <v>95</v>
      </c>
      <c r="D122" s="30" t="s">
        <v>234</v>
      </c>
      <c r="E122" s="30" t="s">
        <v>259</v>
      </c>
      <c r="F122" s="33">
        <v>55802</v>
      </c>
      <c r="G122" s="33">
        <v>55802</v>
      </c>
      <c r="H122" s="34">
        <f t="shared" si="8"/>
        <v>0</v>
      </c>
      <c r="I122" s="36">
        <f t="shared" si="9"/>
        <v>100</v>
      </c>
    </row>
    <row r="123" spans="1:9" ht="25.5" hidden="1">
      <c r="A123" s="26" t="s">
        <v>45</v>
      </c>
      <c r="B123" s="31" t="s">
        <v>74</v>
      </c>
      <c r="C123" s="30" t="s">
        <v>95</v>
      </c>
      <c r="D123" s="30" t="s">
        <v>248</v>
      </c>
      <c r="E123" s="30" t="s">
        <v>330</v>
      </c>
      <c r="F123" s="33">
        <v>0</v>
      </c>
      <c r="G123" s="33">
        <v>0</v>
      </c>
      <c r="H123" s="34">
        <f>G123-F123</f>
        <v>0</v>
      </c>
      <c r="I123" s="36" t="e">
        <f>G123*100/F123</f>
        <v>#DIV/0!</v>
      </c>
    </row>
    <row r="124" spans="1:9" ht="25.5">
      <c r="A124" s="26" t="s">
        <v>46</v>
      </c>
      <c r="B124" s="31" t="s">
        <v>74</v>
      </c>
      <c r="C124" s="30" t="s">
        <v>95</v>
      </c>
      <c r="D124" s="30" t="s">
        <v>186</v>
      </c>
      <c r="E124" s="30"/>
      <c r="F124" s="33">
        <f aca="true" t="shared" si="10" ref="F124:G128">F125</f>
        <v>37500</v>
      </c>
      <c r="G124" s="33">
        <f t="shared" si="10"/>
        <v>37500</v>
      </c>
      <c r="H124" s="34">
        <f>G124-F124</f>
        <v>0</v>
      </c>
      <c r="I124" s="36">
        <f>G124*100/F124</f>
        <v>100</v>
      </c>
    </row>
    <row r="125" spans="1:9" ht="12.75">
      <c r="A125" s="27" t="s">
        <v>49</v>
      </c>
      <c r="B125" s="31" t="s">
        <v>74</v>
      </c>
      <c r="C125" s="30" t="s">
        <v>95</v>
      </c>
      <c r="D125" s="30" t="s">
        <v>142</v>
      </c>
      <c r="E125" s="30" t="s">
        <v>331</v>
      </c>
      <c r="F125" s="33">
        <v>37500</v>
      </c>
      <c r="G125" s="33">
        <v>37500</v>
      </c>
      <c r="H125" s="34">
        <f>G125-F125</f>
        <v>0</v>
      </c>
      <c r="I125" s="36">
        <f>G125*100/F125</f>
        <v>100</v>
      </c>
    </row>
    <row r="126" spans="1:9" s="22" customFormat="1" ht="15" customHeight="1">
      <c r="A126" s="25" t="s">
        <v>70</v>
      </c>
      <c r="B126" s="29" t="s">
        <v>74</v>
      </c>
      <c r="C126" s="29" t="s">
        <v>96</v>
      </c>
      <c r="D126" s="29"/>
      <c r="E126" s="29"/>
      <c r="F126" s="32">
        <f t="shared" si="10"/>
        <v>2187500</v>
      </c>
      <c r="G126" s="32">
        <f t="shared" si="10"/>
        <v>2187500</v>
      </c>
      <c r="H126" s="32">
        <f t="shared" si="8"/>
        <v>0</v>
      </c>
      <c r="I126" s="35">
        <f t="shared" si="9"/>
        <v>100</v>
      </c>
    </row>
    <row r="127" spans="1:9" s="22" customFormat="1" ht="12.75">
      <c r="A127" s="25" t="s">
        <v>31</v>
      </c>
      <c r="B127" s="29" t="s">
        <v>74</v>
      </c>
      <c r="C127" s="29" t="s">
        <v>97</v>
      </c>
      <c r="D127" s="29"/>
      <c r="E127" s="29"/>
      <c r="F127" s="32">
        <f t="shared" si="10"/>
        <v>2187500</v>
      </c>
      <c r="G127" s="32">
        <f t="shared" si="10"/>
        <v>2187500</v>
      </c>
      <c r="H127" s="32">
        <f t="shared" si="8"/>
        <v>0</v>
      </c>
      <c r="I127" s="35">
        <f t="shared" si="9"/>
        <v>100</v>
      </c>
    </row>
    <row r="128" spans="1:9" ht="25.5">
      <c r="A128" s="26" t="s">
        <v>46</v>
      </c>
      <c r="B128" s="31" t="s">
        <v>74</v>
      </c>
      <c r="C128" s="30" t="s">
        <v>97</v>
      </c>
      <c r="D128" s="30" t="s">
        <v>186</v>
      </c>
      <c r="E128" s="30"/>
      <c r="F128" s="33">
        <f t="shared" si="10"/>
        <v>2187500</v>
      </c>
      <c r="G128" s="33">
        <f t="shared" si="10"/>
        <v>2187500</v>
      </c>
      <c r="H128" s="34">
        <f t="shared" si="8"/>
        <v>0</v>
      </c>
      <c r="I128" s="36">
        <f t="shared" si="9"/>
        <v>100</v>
      </c>
    </row>
    <row r="129" spans="1:9" ht="12.75">
      <c r="A129" s="27" t="s">
        <v>49</v>
      </c>
      <c r="B129" s="31" t="s">
        <v>74</v>
      </c>
      <c r="C129" s="30" t="s">
        <v>97</v>
      </c>
      <c r="D129" s="30" t="s">
        <v>190</v>
      </c>
      <c r="E129" s="30" t="s">
        <v>331</v>
      </c>
      <c r="F129" s="33">
        <v>2187500</v>
      </c>
      <c r="G129" s="33">
        <v>2187500</v>
      </c>
      <c r="H129" s="34">
        <f t="shared" si="8"/>
        <v>0</v>
      </c>
      <c r="I129" s="36">
        <f t="shared" si="9"/>
        <v>100</v>
      </c>
    </row>
    <row r="130" spans="1:9" s="22" customFormat="1" ht="15" customHeight="1">
      <c r="A130" s="25" t="s">
        <v>71</v>
      </c>
      <c r="B130" s="29" t="s">
        <v>74</v>
      </c>
      <c r="C130" s="29" t="s">
        <v>98</v>
      </c>
      <c r="D130" s="29"/>
      <c r="E130" s="29"/>
      <c r="F130" s="32">
        <f>F131+F134</f>
        <v>152110</v>
      </c>
      <c r="G130" s="32">
        <f>G131+G134</f>
        <v>100328.42</v>
      </c>
      <c r="H130" s="32">
        <f t="shared" si="8"/>
        <v>-51781.58</v>
      </c>
      <c r="I130" s="35">
        <f t="shared" si="9"/>
        <v>65.9578068503057</v>
      </c>
    </row>
    <row r="131" spans="1:9" s="22" customFormat="1" ht="12.75">
      <c r="A131" s="25" t="s">
        <v>33</v>
      </c>
      <c r="B131" s="29" t="s">
        <v>74</v>
      </c>
      <c r="C131" s="29" t="s">
        <v>99</v>
      </c>
      <c r="D131" s="29"/>
      <c r="E131" s="29"/>
      <c r="F131" s="32">
        <f aca="true" t="shared" si="11" ref="F131:G134">F132</f>
        <v>152110</v>
      </c>
      <c r="G131" s="32">
        <f t="shared" si="11"/>
        <v>100328.42</v>
      </c>
      <c r="H131" s="32">
        <f t="shared" si="8"/>
        <v>-51781.58</v>
      </c>
      <c r="I131" s="35">
        <f t="shared" si="9"/>
        <v>65.9578068503057</v>
      </c>
    </row>
    <row r="132" spans="1:9" ht="25.5">
      <c r="A132" s="26" t="s">
        <v>46</v>
      </c>
      <c r="B132" s="31" t="s">
        <v>74</v>
      </c>
      <c r="C132" s="30" t="s">
        <v>99</v>
      </c>
      <c r="D132" s="30" t="s">
        <v>186</v>
      </c>
      <c r="E132" s="30"/>
      <c r="F132" s="33">
        <f t="shared" si="11"/>
        <v>152110</v>
      </c>
      <c r="G132" s="33">
        <f t="shared" si="11"/>
        <v>100328.42</v>
      </c>
      <c r="H132" s="34">
        <f t="shared" si="8"/>
        <v>-51781.58</v>
      </c>
      <c r="I132" s="36">
        <f t="shared" si="9"/>
        <v>65.9578068503057</v>
      </c>
    </row>
    <row r="133" spans="1:9" ht="12.75">
      <c r="A133" s="26" t="s">
        <v>33</v>
      </c>
      <c r="B133" s="31" t="s">
        <v>74</v>
      </c>
      <c r="C133" s="30" t="s">
        <v>99</v>
      </c>
      <c r="D133" s="30" t="s">
        <v>151</v>
      </c>
      <c r="E133" s="30" t="s">
        <v>340</v>
      </c>
      <c r="F133" s="33">
        <v>152110</v>
      </c>
      <c r="G133" s="33">
        <v>100328.42</v>
      </c>
      <c r="H133" s="34">
        <f t="shared" si="8"/>
        <v>-51781.58</v>
      </c>
      <c r="I133" s="36">
        <f t="shared" si="9"/>
        <v>65.9578068503057</v>
      </c>
    </row>
    <row r="134" spans="1:9" s="22" customFormat="1" ht="16.5" customHeight="1" hidden="1">
      <c r="A134" s="25" t="s">
        <v>257</v>
      </c>
      <c r="B134" s="29" t="s">
        <v>74</v>
      </c>
      <c r="C134" s="29" t="s">
        <v>262</v>
      </c>
      <c r="D134" s="29"/>
      <c r="E134" s="29"/>
      <c r="F134" s="32">
        <f t="shared" si="11"/>
        <v>0</v>
      </c>
      <c r="G134" s="32">
        <f t="shared" si="11"/>
        <v>0</v>
      </c>
      <c r="H134" s="32">
        <f>G134-F134</f>
        <v>0</v>
      </c>
      <c r="I134" s="35" t="e">
        <f>G134*100/F134</f>
        <v>#DIV/0!</v>
      </c>
    </row>
    <row r="135" spans="1:9" ht="25.5" hidden="1">
      <c r="A135" s="26" t="s">
        <v>46</v>
      </c>
      <c r="B135" s="31" t="s">
        <v>74</v>
      </c>
      <c r="C135" s="30" t="s">
        <v>262</v>
      </c>
      <c r="D135" s="30" t="s">
        <v>151</v>
      </c>
      <c r="E135" s="30" t="s">
        <v>330</v>
      </c>
      <c r="F135" s="33">
        <v>0</v>
      </c>
      <c r="G135" s="33">
        <v>0</v>
      </c>
      <c r="H135" s="34">
        <f>G135-F135</f>
        <v>0</v>
      </c>
      <c r="I135" s="36" t="e">
        <f>G135*100/F135</f>
        <v>#DIV/0!</v>
      </c>
    </row>
    <row r="136" spans="1:9" s="22" customFormat="1" ht="15" customHeight="1">
      <c r="A136" s="25" t="s">
        <v>67</v>
      </c>
      <c r="B136" s="29" t="s">
        <v>74</v>
      </c>
      <c r="C136" s="29" t="s">
        <v>101</v>
      </c>
      <c r="D136" s="29"/>
      <c r="E136" s="29"/>
      <c r="F136" s="32">
        <f>F137+F146</f>
        <v>731251.03</v>
      </c>
      <c r="G136" s="32">
        <f>G137+G146</f>
        <v>567097.4</v>
      </c>
      <c r="H136" s="32">
        <f t="shared" si="8"/>
        <v>-164153.63</v>
      </c>
      <c r="I136" s="35">
        <f t="shared" si="9"/>
        <v>77.55167196140565</v>
      </c>
    </row>
    <row r="137" spans="1:9" s="22" customFormat="1" ht="12.75">
      <c r="A137" s="25" t="s">
        <v>32</v>
      </c>
      <c r="B137" s="29" t="s">
        <v>74</v>
      </c>
      <c r="C137" s="29" t="s">
        <v>100</v>
      </c>
      <c r="D137" s="29"/>
      <c r="E137" s="29"/>
      <c r="F137" s="32">
        <f>F138+F145</f>
        <v>731251.03</v>
      </c>
      <c r="G137" s="103">
        <f>G138+G145</f>
        <v>567097.4</v>
      </c>
      <c r="H137" s="32">
        <f t="shared" si="8"/>
        <v>-164153.63</v>
      </c>
      <c r="I137" s="35">
        <f t="shared" si="9"/>
        <v>77.55167196140565</v>
      </c>
    </row>
    <row r="138" spans="1:9" ht="25.5">
      <c r="A138" s="26" t="s">
        <v>46</v>
      </c>
      <c r="B138" s="31" t="s">
        <v>74</v>
      </c>
      <c r="C138" s="30" t="s">
        <v>100</v>
      </c>
      <c r="D138" s="30" t="s">
        <v>251</v>
      </c>
      <c r="E138" s="30"/>
      <c r="F138" s="33">
        <f>F139+F144</f>
        <v>731251.03</v>
      </c>
      <c r="G138" s="33">
        <f>G139+G144</f>
        <v>567097.4</v>
      </c>
      <c r="H138" s="34">
        <f t="shared" si="8"/>
        <v>-164153.63</v>
      </c>
      <c r="I138" s="36">
        <f t="shared" si="9"/>
        <v>77.55167196140565</v>
      </c>
    </row>
    <row r="139" spans="1:9" ht="12.75">
      <c r="A139" s="26" t="s">
        <v>69</v>
      </c>
      <c r="B139" s="31" t="s">
        <v>74</v>
      </c>
      <c r="C139" s="30" t="s">
        <v>100</v>
      </c>
      <c r="D139" s="30" t="s">
        <v>236</v>
      </c>
      <c r="E139" s="30"/>
      <c r="F139" s="33">
        <f>F140+F141+F142+F143</f>
        <v>706251.03</v>
      </c>
      <c r="G139" s="33">
        <f>G140+G141+G142+G143</f>
        <v>542097.4</v>
      </c>
      <c r="H139" s="34">
        <f t="shared" si="8"/>
        <v>-164153.63</v>
      </c>
      <c r="I139" s="36">
        <f t="shared" si="9"/>
        <v>76.75704203928736</v>
      </c>
    </row>
    <row r="140" spans="1:9" ht="63.75">
      <c r="A140" s="26" t="s">
        <v>43</v>
      </c>
      <c r="B140" s="31" t="s">
        <v>74</v>
      </c>
      <c r="C140" s="30" t="s">
        <v>100</v>
      </c>
      <c r="D140" s="30" t="s">
        <v>236</v>
      </c>
      <c r="E140" s="30" t="s">
        <v>131</v>
      </c>
      <c r="F140" s="33">
        <v>592486.04</v>
      </c>
      <c r="G140" s="33">
        <v>464930.95</v>
      </c>
      <c r="H140" s="34">
        <f t="shared" si="8"/>
        <v>-127555.09000000003</v>
      </c>
      <c r="I140" s="36">
        <f t="shared" si="9"/>
        <v>78.47120752414689</v>
      </c>
    </row>
    <row r="141" spans="1:9" ht="25.5">
      <c r="A141" s="26" t="s">
        <v>45</v>
      </c>
      <c r="B141" s="31" t="s">
        <v>74</v>
      </c>
      <c r="C141" s="30" t="s">
        <v>100</v>
      </c>
      <c r="D141" s="30" t="s">
        <v>236</v>
      </c>
      <c r="E141" s="30" t="s">
        <v>330</v>
      </c>
      <c r="F141" s="33">
        <v>95014.99</v>
      </c>
      <c r="G141" s="33">
        <v>60277.45</v>
      </c>
      <c r="H141" s="34">
        <f t="shared" si="8"/>
        <v>-34737.54000000001</v>
      </c>
      <c r="I141" s="36">
        <f t="shared" si="9"/>
        <v>63.43993721411747</v>
      </c>
    </row>
    <row r="142" spans="1:9" ht="25.5">
      <c r="A142" s="26" t="s">
        <v>47</v>
      </c>
      <c r="B142" s="31" t="s">
        <v>74</v>
      </c>
      <c r="C142" s="30" t="s">
        <v>100</v>
      </c>
      <c r="D142" s="30" t="s">
        <v>236</v>
      </c>
      <c r="E142" s="30" t="s">
        <v>259</v>
      </c>
      <c r="F142" s="33">
        <v>18750</v>
      </c>
      <c r="G142" s="33">
        <v>16889</v>
      </c>
      <c r="H142" s="34">
        <f t="shared" si="8"/>
        <v>-1861</v>
      </c>
      <c r="I142" s="36">
        <f t="shared" si="9"/>
        <v>90.07466666666667</v>
      </c>
    </row>
    <row r="143" spans="1:9" ht="25.5" hidden="1">
      <c r="A143" s="26" t="s">
        <v>108</v>
      </c>
      <c r="B143" s="31" t="s">
        <v>74</v>
      </c>
      <c r="C143" s="30" t="s">
        <v>100</v>
      </c>
      <c r="D143" s="30" t="s">
        <v>150</v>
      </c>
      <c r="E143" s="30" t="s">
        <v>102</v>
      </c>
      <c r="F143" s="33">
        <v>0</v>
      </c>
      <c r="G143" s="33">
        <v>0</v>
      </c>
      <c r="H143" s="34">
        <f t="shared" si="8"/>
        <v>0</v>
      </c>
      <c r="I143" s="36" t="e">
        <f t="shared" si="9"/>
        <v>#DIV/0!</v>
      </c>
    </row>
    <row r="144" spans="1:9" ht="12.75">
      <c r="A144" s="27" t="s">
        <v>49</v>
      </c>
      <c r="B144" s="31" t="s">
        <v>74</v>
      </c>
      <c r="C144" s="30" t="s">
        <v>100</v>
      </c>
      <c r="D144" s="30" t="s">
        <v>190</v>
      </c>
      <c r="E144" s="30" t="s">
        <v>331</v>
      </c>
      <c r="F144" s="33">
        <v>25000</v>
      </c>
      <c r="G144" s="33">
        <v>25000</v>
      </c>
      <c r="H144" s="34">
        <f t="shared" si="8"/>
        <v>0</v>
      </c>
      <c r="I144" s="36">
        <f t="shared" si="9"/>
        <v>100</v>
      </c>
    </row>
    <row r="145" spans="1:9" ht="25.5" hidden="1">
      <c r="A145" s="26" t="s">
        <v>46</v>
      </c>
      <c r="B145" s="31" t="s">
        <v>74</v>
      </c>
      <c r="C145" s="30" t="s">
        <v>100</v>
      </c>
      <c r="D145" s="30" t="s">
        <v>256</v>
      </c>
      <c r="E145" s="30" t="s">
        <v>331</v>
      </c>
      <c r="F145" s="33">
        <v>0</v>
      </c>
      <c r="G145" s="33">
        <v>0</v>
      </c>
      <c r="H145" s="34">
        <f>G145-F145</f>
        <v>0</v>
      </c>
      <c r="I145" s="36" t="e">
        <f>G145*100/F145</f>
        <v>#DIV/0!</v>
      </c>
    </row>
    <row r="146" spans="1:9" s="22" customFormat="1" ht="12.75" hidden="1">
      <c r="A146" s="25" t="s">
        <v>258</v>
      </c>
      <c r="B146" s="29" t="s">
        <v>74</v>
      </c>
      <c r="C146" s="29" t="s">
        <v>263</v>
      </c>
      <c r="D146" s="29"/>
      <c r="E146" s="29"/>
      <c r="F146" s="32">
        <f>F147</f>
        <v>0</v>
      </c>
      <c r="G146" s="32">
        <f>G147</f>
        <v>0</v>
      </c>
      <c r="H146" s="32">
        <f>G146-F146</f>
        <v>0</v>
      </c>
      <c r="I146" s="35" t="e">
        <f>G146*100/F146</f>
        <v>#DIV/0!</v>
      </c>
    </row>
    <row r="147" spans="1:9" ht="25.5" hidden="1">
      <c r="A147" s="26" t="s">
        <v>46</v>
      </c>
      <c r="B147" s="31" t="s">
        <v>74</v>
      </c>
      <c r="C147" s="30" t="s">
        <v>263</v>
      </c>
      <c r="D147" s="30" t="s">
        <v>326</v>
      </c>
      <c r="E147" s="30"/>
      <c r="F147" s="33">
        <v>0</v>
      </c>
      <c r="G147" s="33">
        <v>0</v>
      </c>
      <c r="H147" s="34">
        <f>G147-F147</f>
        <v>0</v>
      </c>
      <c r="I147" s="36" t="e">
        <f>G147*100/F147</f>
        <v>#DIV/0!</v>
      </c>
    </row>
    <row r="148" spans="1:9" ht="25.5" hidden="1">
      <c r="A148" s="26" t="s">
        <v>264</v>
      </c>
      <c r="B148" s="31" t="s">
        <v>74</v>
      </c>
      <c r="C148" s="30" t="s">
        <v>263</v>
      </c>
      <c r="D148" s="30" t="s">
        <v>326</v>
      </c>
      <c r="E148" s="30" t="s">
        <v>281</v>
      </c>
      <c r="F148" s="33">
        <v>0</v>
      </c>
      <c r="G148" s="33">
        <v>0</v>
      </c>
      <c r="H148" s="34">
        <f>G148-F148</f>
        <v>0</v>
      </c>
      <c r="I148" s="36" t="e">
        <f>G148*100/F148</f>
        <v>#DIV/0!</v>
      </c>
    </row>
    <row r="149" spans="1:9" s="22" customFormat="1" ht="12.75">
      <c r="A149" s="25" t="s">
        <v>11</v>
      </c>
      <c r="B149" s="29"/>
      <c r="C149" s="29"/>
      <c r="D149" s="29"/>
      <c r="E149" s="29"/>
      <c r="F149" s="32">
        <f>F5+F40+F47+F71+F115+F126+F130+F136</f>
        <v>33227506.720000003</v>
      </c>
      <c r="G149" s="32">
        <f>G5+G40+G47+G71+G115+G126+G130+G136</f>
        <v>10468624.08</v>
      </c>
      <c r="H149" s="32">
        <f t="shared" si="8"/>
        <v>-22758882.64</v>
      </c>
      <c r="I149" s="35">
        <f t="shared" si="9"/>
        <v>31.505897111740918</v>
      </c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</sheetData>
  <sheetProtection/>
  <mergeCells count="3">
    <mergeCell ref="A3:I3"/>
    <mergeCell ref="H1:I1"/>
    <mergeCell ref="G2:I2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3"/>
  <sheetViews>
    <sheetView tabSelected="1" view="pageBreakPreview" zoomScale="60" zoomScalePageLayoutView="0" workbookViewId="0" topLeftCell="A1">
      <selection activeCell="F190" sqref="F190"/>
    </sheetView>
  </sheetViews>
  <sheetFormatPr defaultColWidth="9.00390625" defaultRowHeight="12.75"/>
  <cols>
    <col min="1" max="1" width="37.75390625" style="0" customWidth="1"/>
    <col min="2" max="2" width="4.625" style="0" customWidth="1"/>
    <col min="3" max="3" width="11.125" style="0" customWidth="1"/>
    <col min="4" max="4" width="4.875" style="0" customWidth="1"/>
    <col min="5" max="5" width="5.375" style="0" customWidth="1"/>
    <col min="6" max="7" width="13.25390625" style="0" customWidth="1"/>
    <col min="8" max="8" width="14.375" style="0" customWidth="1"/>
    <col min="9" max="9" width="10.625" style="0" customWidth="1"/>
    <col min="10" max="10" width="15.00390625" style="0" bestFit="1" customWidth="1"/>
    <col min="11" max="11" width="13.25390625" style="0" customWidth="1"/>
  </cols>
  <sheetData>
    <row r="1" spans="1:9" ht="10.5" customHeight="1">
      <c r="A1" s="123" t="s">
        <v>109</v>
      </c>
      <c r="B1" s="123"/>
      <c r="C1" s="123"/>
      <c r="D1" s="123"/>
      <c r="E1" s="123"/>
      <c r="F1" s="124"/>
      <c r="G1" s="124"/>
      <c r="H1" s="124"/>
      <c r="I1" s="124"/>
    </row>
    <row r="2" spans="1:9" ht="12.75">
      <c r="A2" s="123" t="s">
        <v>110</v>
      </c>
      <c r="B2" s="123"/>
      <c r="C2" s="123"/>
      <c r="D2" s="123"/>
      <c r="E2" s="123"/>
      <c r="F2" s="124"/>
      <c r="G2" s="124"/>
      <c r="H2" s="124"/>
      <c r="I2" s="124"/>
    </row>
    <row r="3" spans="1:9" ht="12.75">
      <c r="A3" s="125" t="s">
        <v>365</v>
      </c>
      <c r="B3" s="125"/>
      <c r="C3" s="125"/>
      <c r="D3" s="125"/>
      <c r="E3" s="125"/>
      <c r="F3" s="126"/>
      <c r="G3" s="126"/>
      <c r="H3" s="126"/>
      <c r="I3" s="126"/>
    </row>
    <row r="4" spans="1:9" ht="12.75">
      <c r="A4" s="127" t="s">
        <v>111</v>
      </c>
      <c r="B4" s="127" t="s">
        <v>112</v>
      </c>
      <c r="C4" s="127"/>
      <c r="D4" s="127"/>
      <c r="E4" s="37"/>
      <c r="F4" s="127" t="s">
        <v>366</v>
      </c>
      <c r="G4" s="127" t="s">
        <v>367</v>
      </c>
      <c r="H4" s="127" t="s">
        <v>368</v>
      </c>
      <c r="I4" s="127" t="s">
        <v>113</v>
      </c>
    </row>
    <row r="5" spans="1:9" ht="26.25" customHeight="1">
      <c r="A5" s="127"/>
      <c r="B5" s="37" t="s">
        <v>114</v>
      </c>
      <c r="C5" s="37" t="s">
        <v>115</v>
      </c>
      <c r="D5" s="37" t="s">
        <v>116</v>
      </c>
      <c r="E5" s="37" t="s">
        <v>117</v>
      </c>
      <c r="F5" s="127"/>
      <c r="G5" s="128"/>
      <c r="H5" s="128"/>
      <c r="I5" s="128"/>
    </row>
    <row r="6" spans="1:9" ht="12.75" customHeight="1">
      <c r="A6" s="65"/>
      <c r="B6" s="65"/>
      <c r="C6" s="65"/>
      <c r="D6" s="65"/>
      <c r="E6" s="65"/>
      <c r="F6" s="65"/>
      <c r="G6" s="66"/>
      <c r="H6" s="66"/>
      <c r="I6" s="66"/>
    </row>
    <row r="7" spans="1:9" ht="12.75">
      <c r="A7" s="43" t="s">
        <v>51</v>
      </c>
      <c r="B7" s="44" t="s">
        <v>72</v>
      </c>
      <c r="C7" s="44"/>
      <c r="D7" s="44"/>
      <c r="E7" s="44"/>
      <c r="F7" s="40">
        <f>F8+F17+F41+F43+F47</f>
        <v>4383273.74</v>
      </c>
      <c r="G7" s="40">
        <f>G8+G17+G41+G43+G47</f>
        <v>3192644.31</v>
      </c>
      <c r="H7" s="41">
        <f aca="true" t="shared" si="0" ref="H7:H38">G7-F7</f>
        <v>-1190629.4300000002</v>
      </c>
      <c r="I7" s="41">
        <f>G7/F7*100</f>
        <v>72.83698211373859</v>
      </c>
    </row>
    <row r="8" spans="1:10" ht="13.5" customHeight="1">
      <c r="A8" s="43" t="s">
        <v>118</v>
      </c>
      <c r="B8" s="44" t="s">
        <v>73</v>
      </c>
      <c r="C8" s="44"/>
      <c r="D8" s="44"/>
      <c r="E8" s="44"/>
      <c r="F8" s="40">
        <f>F9+F10+F11+F12+F13+F14+F16</f>
        <v>203439.99</v>
      </c>
      <c r="G8" s="40">
        <f>G9+G10+G11+G12+G13+G14+G16</f>
        <v>144879.69</v>
      </c>
      <c r="H8" s="41">
        <f t="shared" si="0"/>
        <v>-58560.29999999999</v>
      </c>
      <c r="I8" s="41">
        <f>G8/F8*100</f>
        <v>71.21495139672392</v>
      </c>
      <c r="J8" s="93"/>
    </row>
    <row r="9" spans="1:10" s="58" customFormat="1" ht="12.75">
      <c r="A9" s="68" t="s">
        <v>210</v>
      </c>
      <c r="B9" s="67" t="s">
        <v>73</v>
      </c>
      <c r="C9" s="67" t="s">
        <v>119</v>
      </c>
      <c r="D9" s="67" t="s">
        <v>120</v>
      </c>
      <c r="E9" s="67" t="s">
        <v>121</v>
      </c>
      <c r="F9" s="39">
        <v>146183.1</v>
      </c>
      <c r="G9" s="39">
        <v>110402.22</v>
      </c>
      <c r="H9" s="42">
        <f t="shared" si="0"/>
        <v>-35780.880000000005</v>
      </c>
      <c r="I9" s="42">
        <f aca="true" t="shared" si="1" ref="I9:I16">G9*100/F9</f>
        <v>75.52324447901296</v>
      </c>
      <c r="J9" s="94"/>
    </row>
    <row r="10" spans="1:9" s="58" customFormat="1" ht="22.5">
      <c r="A10" s="68" t="s">
        <v>265</v>
      </c>
      <c r="B10" s="67" t="s">
        <v>73</v>
      </c>
      <c r="C10" s="67" t="s">
        <v>119</v>
      </c>
      <c r="D10" s="67" t="s">
        <v>120</v>
      </c>
      <c r="E10" s="67" t="s">
        <v>266</v>
      </c>
      <c r="F10" s="39">
        <v>0</v>
      </c>
      <c r="G10" s="39">
        <v>0</v>
      </c>
      <c r="H10" s="42">
        <f>G10-F10</f>
        <v>0</v>
      </c>
      <c r="I10" s="42" t="e">
        <f t="shared" si="1"/>
        <v>#DIV/0!</v>
      </c>
    </row>
    <row r="11" spans="1:9" s="58" customFormat="1" ht="12.75">
      <c r="A11" s="68" t="s">
        <v>208</v>
      </c>
      <c r="B11" s="67" t="s">
        <v>73</v>
      </c>
      <c r="C11" s="67" t="s">
        <v>119</v>
      </c>
      <c r="D11" s="67" t="s">
        <v>122</v>
      </c>
      <c r="E11" s="67" t="s">
        <v>124</v>
      </c>
      <c r="F11" s="39">
        <v>1625</v>
      </c>
      <c r="G11" s="39">
        <v>1500</v>
      </c>
      <c r="H11" s="42">
        <f t="shared" si="0"/>
        <v>-125</v>
      </c>
      <c r="I11" s="42">
        <f t="shared" si="1"/>
        <v>92.3076923076923</v>
      </c>
    </row>
    <row r="12" spans="1:9" s="58" customFormat="1" ht="12.75">
      <c r="A12" s="68" t="s">
        <v>213</v>
      </c>
      <c r="B12" s="67" t="s">
        <v>73</v>
      </c>
      <c r="C12" s="67" t="s">
        <v>119</v>
      </c>
      <c r="D12" s="67" t="s">
        <v>122</v>
      </c>
      <c r="E12" s="67" t="s">
        <v>127</v>
      </c>
      <c r="F12" s="39">
        <v>10300</v>
      </c>
      <c r="G12" s="39">
        <v>4770</v>
      </c>
      <c r="H12" s="42">
        <f>G12-F12</f>
        <v>-5530</v>
      </c>
      <c r="I12" s="42">
        <f t="shared" si="1"/>
        <v>46.310679611650485</v>
      </c>
    </row>
    <row r="13" spans="1:9" s="58" customFormat="1" ht="22.5">
      <c r="A13" s="68" t="s">
        <v>265</v>
      </c>
      <c r="B13" s="67" t="s">
        <v>73</v>
      </c>
      <c r="C13" s="67" t="s">
        <v>119</v>
      </c>
      <c r="D13" s="67" t="s">
        <v>122</v>
      </c>
      <c r="E13" s="67" t="s">
        <v>266</v>
      </c>
      <c r="F13" s="39">
        <v>1075</v>
      </c>
      <c r="G13" s="39">
        <v>0</v>
      </c>
      <c r="H13" s="42">
        <f>G13-F13</f>
        <v>-1075</v>
      </c>
      <c r="I13" s="42">
        <f>G13*100/F13</f>
        <v>0</v>
      </c>
    </row>
    <row r="14" spans="1:9" s="58" customFormat="1" ht="12.75">
      <c r="A14" s="68" t="s">
        <v>211</v>
      </c>
      <c r="B14" s="67" t="s">
        <v>73</v>
      </c>
      <c r="C14" s="67" t="s">
        <v>119</v>
      </c>
      <c r="D14" s="67" t="s">
        <v>126</v>
      </c>
      <c r="E14" s="67" t="s">
        <v>123</v>
      </c>
      <c r="F14" s="39">
        <v>44256.89</v>
      </c>
      <c r="G14" s="39">
        <v>28207.47</v>
      </c>
      <c r="H14" s="42">
        <f t="shared" si="0"/>
        <v>-16049.419999999998</v>
      </c>
      <c r="I14" s="42">
        <f t="shared" si="1"/>
        <v>63.735770859633384</v>
      </c>
    </row>
    <row r="15" spans="1:9" s="58" customFormat="1" ht="12.75" hidden="1">
      <c r="A15" s="68" t="s">
        <v>125</v>
      </c>
      <c r="B15" s="67" t="s">
        <v>73</v>
      </c>
      <c r="C15" s="67" t="s">
        <v>119</v>
      </c>
      <c r="D15" s="67" t="s">
        <v>126</v>
      </c>
      <c r="E15" s="67" t="s">
        <v>127</v>
      </c>
      <c r="F15" s="39">
        <v>0</v>
      </c>
      <c r="G15" s="39">
        <v>0</v>
      </c>
      <c r="H15" s="42">
        <f t="shared" si="0"/>
        <v>0</v>
      </c>
      <c r="I15" s="42" t="e">
        <f t="shared" si="1"/>
        <v>#DIV/0!</v>
      </c>
    </row>
    <row r="16" spans="1:9" s="58" customFormat="1" ht="12.75">
      <c r="A16" s="68" t="s">
        <v>213</v>
      </c>
      <c r="B16" s="67" t="s">
        <v>73</v>
      </c>
      <c r="C16" s="67" t="s">
        <v>119</v>
      </c>
      <c r="D16" s="67" t="s">
        <v>133</v>
      </c>
      <c r="E16" s="67" t="s">
        <v>127</v>
      </c>
      <c r="F16" s="39">
        <v>0</v>
      </c>
      <c r="G16" s="39">
        <v>0</v>
      </c>
      <c r="H16" s="42">
        <f t="shared" si="0"/>
        <v>0</v>
      </c>
      <c r="I16" s="42" t="e">
        <f t="shared" si="1"/>
        <v>#DIV/0!</v>
      </c>
    </row>
    <row r="17" spans="1:9" s="58" customFormat="1" ht="23.25" customHeight="1">
      <c r="A17" s="87" t="s">
        <v>128</v>
      </c>
      <c r="B17" s="88" t="s">
        <v>75</v>
      </c>
      <c r="C17" s="88"/>
      <c r="D17" s="88"/>
      <c r="E17" s="88"/>
      <c r="F17" s="40">
        <f>F18+F19+F20+F21+F22+F23+F25+F26+F27+F28+F29+F31+F37+F38</f>
        <v>1639845.42</v>
      </c>
      <c r="G17" s="40">
        <f>G18+G19+G20+G21+G22+G23+G25+G26+G27+G28+G29+G31+G37+G38</f>
        <v>955546.3099999999</v>
      </c>
      <c r="H17" s="41">
        <f t="shared" si="0"/>
        <v>-684299.11</v>
      </c>
      <c r="I17" s="41">
        <f>G17/F17*100</f>
        <v>58.27051125343266</v>
      </c>
    </row>
    <row r="18" spans="1:9" s="58" customFormat="1" ht="12.75">
      <c r="A18" s="68" t="s">
        <v>210</v>
      </c>
      <c r="B18" s="67" t="s">
        <v>75</v>
      </c>
      <c r="C18" s="67" t="s">
        <v>129</v>
      </c>
      <c r="D18" s="67" t="s">
        <v>120</v>
      </c>
      <c r="E18" s="67" t="s">
        <v>121</v>
      </c>
      <c r="F18" s="39">
        <v>1118842.08</v>
      </c>
      <c r="G18" s="39">
        <v>689033.59</v>
      </c>
      <c r="H18" s="42">
        <f t="shared" si="0"/>
        <v>-429808.4900000001</v>
      </c>
      <c r="I18" s="42">
        <f aca="true" t="shared" si="2" ref="I18:I38">G18*100/F18</f>
        <v>61.58452585194149</v>
      </c>
    </row>
    <row r="19" spans="1:9" s="58" customFormat="1" ht="22.5">
      <c r="A19" s="68" t="s">
        <v>265</v>
      </c>
      <c r="B19" s="67" t="s">
        <v>73</v>
      </c>
      <c r="C19" s="67" t="s">
        <v>129</v>
      </c>
      <c r="D19" s="67" t="s">
        <v>120</v>
      </c>
      <c r="E19" s="67" t="s">
        <v>266</v>
      </c>
      <c r="F19" s="39">
        <v>30000</v>
      </c>
      <c r="G19" s="39">
        <v>6067.95</v>
      </c>
      <c r="H19" s="42">
        <f t="shared" si="0"/>
        <v>-23932.05</v>
      </c>
      <c r="I19" s="42">
        <f t="shared" si="2"/>
        <v>20.2265</v>
      </c>
    </row>
    <row r="20" spans="1:9" s="58" customFormat="1" ht="12.75">
      <c r="A20" s="68" t="s">
        <v>208</v>
      </c>
      <c r="B20" s="67" t="s">
        <v>75</v>
      </c>
      <c r="C20" s="67" t="s">
        <v>129</v>
      </c>
      <c r="D20" s="67" t="s">
        <v>122</v>
      </c>
      <c r="E20" s="67" t="s">
        <v>124</v>
      </c>
      <c r="F20" s="39">
        <v>4750</v>
      </c>
      <c r="G20" s="39">
        <v>600</v>
      </c>
      <c r="H20" s="42">
        <f t="shared" si="0"/>
        <v>-4150</v>
      </c>
      <c r="I20" s="42">
        <f t="shared" si="2"/>
        <v>12.631578947368421</v>
      </c>
    </row>
    <row r="21" spans="1:9" s="58" customFormat="1" ht="12.75">
      <c r="A21" s="68" t="s">
        <v>213</v>
      </c>
      <c r="B21" s="67" t="s">
        <v>75</v>
      </c>
      <c r="C21" s="67" t="s">
        <v>129</v>
      </c>
      <c r="D21" s="67" t="s">
        <v>122</v>
      </c>
      <c r="E21" s="67" t="s">
        <v>127</v>
      </c>
      <c r="F21" s="39">
        <v>2375</v>
      </c>
      <c r="G21" s="39">
        <v>90</v>
      </c>
      <c r="H21" s="42">
        <f>G21-F21</f>
        <v>-2285</v>
      </c>
      <c r="I21" s="42">
        <f>G21*100/F21</f>
        <v>3.789473684210526</v>
      </c>
    </row>
    <row r="22" spans="1:9" s="58" customFormat="1" ht="12.75">
      <c r="A22" s="68" t="s">
        <v>213</v>
      </c>
      <c r="B22" s="67" t="s">
        <v>75</v>
      </c>
      <c r="C22" s="67" t="s">
        <v>129</v>
      </c>
      <c r="D22" s="67" t="s">
        <v>122</v>
      </c>
      <c r="E22" s="67" t="s">
        <v>266</v>
      </c>
      <c r="F22" s="39">
        <v>600</v>
      </c>
      <c r="G22" s="39">
        <v>100</v>
      </c>
      <c r="H22" s="42">
        <f>G22-F22</f>
        <v>-500</v>
      </c>
      <c r="I22" s="42">
        <f>G22*100/F22</f>
        <v>16.666666666666668</v>
      </c>
    </row>
    <row r="23" spans="1:9" s="58" customFormat="1" ht="12.75">
      <c r="A23" s="68" t="s">
        <v>211</v>
      </c>
      <c r="B23" s="67" t="s">
        <v>75</v>
      </c>
      <c r="C23" s="67" t="s">
        <v>129</v>
      </c>
      <c r="D23" s="67" t="s">
        <v>126</v>
      </c>
      <c r="E23" s="67" t="s">
        <v>123</v>
      </c>
      <c r="F23" s="39">
        <v>353932.92</v>
      </c>
      <c r="G23" s="39">
        <v>168551.22</v>
      </c>
      <c r="H23" s="42">
        <f t="shared" si="0"/>
        <v>-185381.69999999998</v>
      </c>
      <c r="I23" s="42">
        <f t="shared" si="2"/>
        <v>47.622363017263275</v>
      </c>
    </row>
    <row r="24" spans="1:9" s="58" customFormat="1" ht="12.75" hidden="1">
      <c r="A24" s="68" t="s">
        <v>130</v>
      </c>
      <c r="B24" s="67" t="s">
        <v>75</v>
      </c>
      <c r="C24" s="67" t="s">
        <v>129</v>
      </c>
      <c r="D24" s="67" t="s">
        <v>131</v>
      </c>
      <c r="E24" s="67" t="s">
        <v>132</v>
      </c>
      <c r="F24" s="39"/>
      <c r="G24" s="39"/>
      <c r="H24" s="42">
        <f t="shared" si="0"/>
        <v>0</v>
      </c>
      <c r="I24" s="42" t="e">
        <f t="shared" si="2"/>
        <v>#DIV/0!</v>
      </c>
    </row>
    <row r="25" spans="1:9" s="58" customFormat="1" ht="12.75">
      <c r="A25" s="68" t="s">
        <v>209</v>
      </c>
      <c r="B25" s="67" t="s">
        <v>75</v>
      </c>
      <c r="C25" s="67" t="s">
        <v>129</v>
      </c>
      <c r="D25" s="67" t="s">
        <v>133</v>
      </c>
      <c r="E25" s="67" t="s">
        <v>134</v>
      </c>
      <c r="F25" s="39">
        <v>35865.18</v>
      </c>
      <c r="G25" s="39">
        <v>21386.4</v>
      </c>
      <c r="H25" s="42">
        <f t="shared" si="0"/>
        <v>-14478.779999999999</v>
      </c>
      <c r="I25" s="42">
        <f t="shared" si="2"/>
        <v>59.62998094530684</v>
      </c>
    </row>
    <row r="26" spans="1:9" s="58" customFormat="1" ht="12.75">
      <c r="A26" s="68" t="s">
        <v>163</v>
      </c>
      <c r="B26" s="67" t="s">
        <v>75</v>
      </c>
      <c r="C26" s="67" t="s">
        <v>129</v>
      </c>
      <c r="D26" s="67" t="s">
        <v>133</v>
      </c>
      <c r="E26" s="67" t="s">
        <v>135</v>
      </c>
      <c r="F26" s="39">
        <v>4550</v>
      </c>
      <c r="G26" s="39">
        <v>0</v>
      </c>
      <c r="H26" s="42">
        <f t="shared" si="0"/>
        <v>-4550</v>
      </c>
      <c r="I26" s="42">
        <f t="shared" si="2"/>
        <v>0</v>
      </c>
    </row>
    <row r="27" spans="1:9" s="58" customFormat="1" ht="12.75">
      <c r="A27" s="68" t="s">
        <v>212</v>
      </c>
      <c r="B27" s="67" t="s">
        <v>75</v>
      </c>
      <c r="C27" s="67" t="s">
        <v>129</v>
      </c>
      <c r="D27" s="67" t="s">
        <v>133</v>
      </c>
      <c r="E27" s="67" t="s">
        <v>136</v>
      </c>
      <c r="F27" s="39">
        <v>11750</v>
      </c>
      <c r="G27" s="39">
        <v>6000</v>
      </c>
      <c r="H27" s="42">
        <f t="shared" si="0"/>
        <v>-5750</v>
      </c>
      <c r="I27" s="42">
        <f t="shared" si="2"/>
        <v>51.06382978723404</v>
      </c>
    </row>
    <row r="28" spans="1:9" s="58" customFormat="1" ht="15" customHeight="1">
      <c r="A28" s="68" t="s">
        <v>213</v>
      </c>
      <c r="B28" s="67" t="s">
        <v>75</v>
      </c>
      <c r="C28" s="67" t="s">
        <v>129</v>
      </c>
      <c r="D28" s="67" t="s">
        <v>133</v>
      </c>
      <c r="E28" s="67" t="s">
        <v>127</v>
      </c>
      <c r="F28" s="39">
        <v>15515.24</v>
      </c>
      <c r="G28" s="39">
        <v>13750</v>
      </c>
      <c r="H28" s="42">
        <f t="shared" si="0"/>
        <v>-1765.2399999999998</v>
      </c>
      <c r="I28" s="42">
        <f t="shared" si="2"/>
        <v>88.6225414495683</v>
      </c>
    </row>
    <row r="29" spans="1:9" s="58" customFormat="1" ht="12.75">
      <c r="A29" s="68" t="s">
        <v>215</v>
      </c>
      <c r="B29" s="67" t="s">
        <v>75</v>
      </c>
      <c r="C29" s="67" t="s">
        <v>129</v>
      </c>
      <c r="D29" s="67" t="s">
        <v>133</v>
      </c>
      <c r="E29" s="67" t="s">
        <v>107</v>
      </c>
      <c r="F29" s="39">
        <v>0</v>
      </c>
      <c r="G29" s="39">
        <v>0</v>
      </c>
      <c r="H29" s="42">
        <f t="shared" si="0"/>
        <v>0</v>
      </c>
      <c r="I29" s="42" t="e">
        <f t="shared" si="2"/>
        <v>#DIV/0!</v>
      </c>
    </row>
    <row r="30" spans="1:9" s="58" customFormat="1" ht="12.75" hidden="1">
      <c r="A30" s="68" t="s">
        <v>284</v>
      </c>
      <c r="B30" s="67" t="s">
        <v>75</v>
      </c>
      <c r="C30" s="67" t="s">
        <v>129</v>
      </c>
      <c r="D30" s="67" t="s">
        <v>133</v>
      </c>
      <c r="E30" s="67" t="s">
        <v>285</v>
      </c>
      <c r="F30" s="39">
        <v>0</v>
      </c>
      <c r="G30" s="39">
        <v>0</v>
      </c>
      <c r="H30" s="42">
        <f>G30-F30</f>
        <v>0</v>
      </c>
      <c r="I30" s="42" t="e">
        <f>G30*100/F30</f>
        <v>#DIV/0!</v>
      </c>
    </row>
    <row r="31" spans="1:9" s="58" customFormat="1" ht="12.75">
      <c r="A31" s="68" t="s">
        <v>214</v>
      </c>
      <c r="B31" s="67" t="s">
        <v>75</v>
      </c>
      <c r="C31" s="67" t="s">
        <v>129</v>
      </c>
      <c r="D31" s="67" t="s">
        <v>133</v>
      </c>
      <c r="E31" s="67" t="s">
        <v>267</v>
      </c>
      <c r="F31" s="39">
        <v>6140</v>
      </c>
      <c r="G31" s="39">
        <v>6140</v>
      </c>
      <c r="H31" s="42">
        <f t="shared" si="0"/>
        <v>0</v>
      </c>
      <c r="I31" s="42">
        <f t="shared" si="2"/>
        <v>100</v>
      </c>
    </row>
    <row r="32" spans="1:9" s="58" customFormat="1" ht="22.5" hidden="1">
      <c r="A32" s="68" t="s">
        <v>274</v>
      </c>
      <c r="B32" s="67" t="s">
        <v>75</v>
      </c>
      <c r="C32" s="67" t="s">
        <v>129</v>
      </c>
      <c r="D32" s="67" t="s">
        <v>133</v>
      </c>
      <c r="E32" s="67" t="s">
        <v>268</v>
      </c>
      <c r="F32" s="39">
        <v>0</v>
      </c>
      <c r="G32" s="39">
        <v>0</v>
      </c>
      <c r="H32" s="42">
        <f>G32-F32</f>
        <v>0</v>
      </c>
      <c r="I32" s="42" t="e">
        <f>G32*100/F32</f>
        <v>#DIV/0!</v>
      </c>
    </row>
    <row r="33" spans="1:9" s="58" customFormat="1" ht="12.75" hidden="1">
      <c r="A33" s="68" t="s">
        <v>216</v>
      </c>
      <c r="B33" s="67" t="s">
        <v>75</v>
      </c>
      <c r="C33" s="67" t="s">
        <v>129</v>
      </c>
      <c r="D33" s="67" t="s">
        <v>139</v>
      </c>
      <c r="E33" s="67" t="s">
        <v>246</v>
      </c>
      <c r="F33" s="39">
        <v>0</v>
      </c>
      <c r="G33" s="39">
        <v>0</v>
      </c>
      <c r="H33" s="42">
        <f t="shared" si="0"/>
        <v>0</v>
      </c>
      <c r="I33" s="42" t="e">
        <f t="shared" si="2"/>
        <v>#DIV/0!</v>
      </c>
    </row>
    <row r="34" spans="1:9" s="58" customFormat="1" ht="12.75" hidden="1">
      <c r="A34" s="68" t="s">
        <v>217</v>
      </c>
      <c r="B34" s="67" t="s">
        <v>75</v>
      </c>
      <c r="C34" s="67" t="s">
        <v>129</v>
      </c>
      <c r="D34" s="67" t="s">
        <v>194</v>
      </c>
      <c r="E34" s="67" t="s">
        <v>137</v>
      </c>
      <c r="F34" s="39">
        <v>0</v>
      </c>
      <c r="G34" s="39">
        <v>0</v>
      </c>
      <c r="H34" s="42">
        <f t="shared" si="0"/>
        <v>0</v>
      </c>
      <c r="I34" s="42" t="e">
        <f t="shared" si="2"/>
        <v>#DIV/0!</v>
      </c>
    </row>
    <row r="35" spans="1:9" s="58" customFormat="1" ht="12.75" hidden="1">
      <c r="A35" s="68" t="s">
        <v>218</v>
      </c>
      <c r="B35" s="67" t="s">
        <v>75</v>
      </c>
      <c r="C35" s="67" t="s">
        <v>129</v>
      </c>
      <c r="D35" s="67" t="s">
        <v>221</v>
      </c>
      <c r="E35" s="67" t="s">
        <v>137</v>
      </c>
      <c r="F35" s="39">
        <v>0</v>
      </c>
      <c r="G35" s="39">
        <v>0</v>
      </c>
      <c r="H35" s="42">
        <f t="shared" si="0"/>
        <v>0</v>
      </c>
      <c r="I35" s="42" t="e">
        <f t="shared" si="2"/>
        <v>#DIV/0!</v>
      </c>
    </row>
    <row r="36" spans="1:9" s="58" customFormat="1" ht="12.75" hidden="1">
      <c r="A36" s="68" t="s">
        <v>286</v>
      </c>
      <c r="B36" s="67" t="s">
        <v>75</v>
      </c>
      <c r="C36" s="67" t="s">
        <v>129</v>
      </c>
      <c r="D36" s="67" t="s">
        <v>221</v>
      </c>
      <c r="E36" s="67" t="s">
        <v>291</v>
      </c>
      <c r="F36" s="39">
        <v>0</v>
      </c>
      <c r="G36" s="39">
        <v>0</v>
      </c>
      <c r="H36" s="42">
        <f>G36-F36</f>
        <v>0</v>
      </c>
      <c r="I36" s="42" t="e">
        <f>G36*100/F36</f>
        <v>#DIV/0!</v>
      </c>
    </row>
    <row r="37" spans="1:9" s="58" customFormat="1" ht="12.75">
      <c r="A37" s="68" t="s">
        <v>163</v>
      </c>
      <c r="B37" s="67" t="s">
        <v>75</v>
      </c>
      <c r="C37" s="67" t="s">
        <v>129</v>
      </c>
      <c r="D37" s="67" t="s">
        <v>369</v>
      </c>
      <c r="E37" s="67" t="s">
        <v>135</v>
      </c>
      <c r="F37" s="39">
        <v>45000</v>
      </c>
      <c r="G37" s="39">
        <v>43827.15</v>
      </c>
      <c r="H37" s="42">
        <f>G37-F37</f>
        <v>-1172.8499999999985</v>
      </c>
      <c r="I37" s="42">
        <f>G37*100/F37</f>
        <v>97.39366666666666</v>
      </c>
    </row>
    <row r="38" spans="1:9" s="58" customFormat="1" ht="12.75">
      <c r="A38" s="68" t="s">
        <v>219</v>
      </c>
      <c r="B38" s="67" t="s">
        <v>75</v>
      </c>
      <c r="C38" s="67" t="s">
        <v>140</v>
      </c>
      <c r="D38" s="67" t="s">
        <v>255</v>
      </c>
      <c r="E38" s="67" t="s">
        <v>269</v>
      </c>
      <c r="F38" s="39">
        <v>10525</v>
      </c>
      <c r="G38" s="39">
        <v>0</v>
      </c>
      <c r="H38" s="42">
        <f t="shared" si="0"/>
        <v>-10525</v>
      </c>
      <c r="I38" s="42">
        <f t="shared" si="2"/>
        <v>0</v>
      </c>
    </row>
    <row r="39" spans="1:9" s="58" customFormat="1" ht="12.75" hidden="1">
      <c r="A39" s="68"/>
      <c r="B39" s="67"/>
      <c r="C39" s="67"/>
      <c r="D39" s="67"/>
      <c r="E39" s="67"/>
      <c r="F39" s="39"/>
      <c r="G39" s="39"/>
      <c r="H39" s="42"/>
      <c r="I39" s="42"/>
    </row>
    <row r="40" spans="1:9" s="58" customFormat="1" ht="12.75" hidden="1">
      <c r="A40" s="68"/>
      <c r="B40" s="67"/>
      <c r="C40" s="67"/>
      <c r="D40" s="67"/>
      <c r="E40" s="67"/>
      <c r="F40" s="39"/>
      <c r="G40" s="39"/>
      <c r="H40" s="42"/>
      <c r="I40" s="42"/>
    </row>
    <row r="41" spans="1:10" s="58" customFormat="1" ht="21">
      <c r="A41" s="87" t="s">
        <v>141</v>
      </c>
      <c r="B41" s="88" t="s">
        <v>76</v>
      </c>
      <c r="C41" s="88"/>
      <c r="D41" s="88"/>
      <c r="E41" s="88"/>
      <c r="F41" s="40">
        <v>15879</v>
      </c>
      <c r="G41" s="40">
        <v>750</v>
      </c>
      <c r="H41" s="41">
        <f>G41-F41</f>
        <v>-15129</v>
      </c>
      <c r="I41" s="41">
        <f>G41/F41*100</f>
        <v>4.7232193463064425</v>
      </c>
      <c r="J41" s="40"/>
    </row>
    <row r="42" spans="1:10" s="58" customFormat="1" ht="12.75" hidden="1">
      <c r="A42" s="68" t="s">
        <v>220</v>
      </c>
      <c r="B42" s="67" t="s">
        <v>76</v>
      </c>
      <c r="C42" s="67" t="s">
        <v>142</v>
      </c>
      <c r="D42" s="67" t="s">
        <v>103</v>
      </c>
      <c r="E42" s="67" t="s">
        <v>143</v>
      </c>
      <c r="F42" s="39">
        <v>16093</v>
      </c>
      <c r="G42" s="39">
        <v>16093</v>
      </c>
      <c r="H42" s="42">
        <f>G42-F42</f>
        <v>0</v>
      </c>
      <c r="I42" s="42">
        <f>G42*100/F42</f>
        <v>100</v>
      </c>
      <c r="J42" s="89"/>
    </row>
    <row r="43" spans="1:10" s="58" customFormat="1" ht="12.75">
      <c r="A43" s="87" t="s">
        <v>292</v>
      </c>
      <c r="B43" s="88" t="s">
        <v>293</v>
      </c>
      <c r="C43" s="88"/>
      <c r="D43" s="88"/>
      <c r="E43" s="88"/>
      <c r="F43" s="45">
        <f>F44</f>
        <v>0</v>
      </c>
      <c r="G43" s="45">
        <f>G44</f>
        <v>0</v>
      </c>
      <c r="H43" s="41">
        <f>G43-F43</f>
        <v>0</v>
      </c>
      <c r="I43" s="41" t="e">
        <f>G43/F43*100</f>
        <v>#DIV/0!</v>
      </c>
      <c r="J43" s="94"/>
    </row>
    <row r="44" spans="1:9" s="58" customFormat="1" ht="12.75">
      <c r="A44" s="68" t="s">
        <v>145</v>
      </c>
      <c r="B44" s="67" t="s">
        <v>293</v>
      </c>
      <c r="C44" s="67" t="s">
        <v>151</v>
      </c>
      <c r="D44" s="67" t="s">
        <v>294</v>
      </c>
      <c r="E44" s="67" t="s">
        <v>276</v>
      </c>
      <c r="F44" s="39">
        <v>0</v>
      </c>
      <c r="G44" s="39">
        <v>0</v>
      </c>
      <c r="H44" s="42">
        <v>0</v>
      </c>
      <c r="I44" s="41" t="e">
        <f>G44/F44*100</f>
        <v>#DIV/0!</v>
      </c>
    </row>
    <row r="45" spans="1:9" s="58" customFormat="1" ht="15.75">
      <c r="A45" s="90" t="s">
        <v>184</v>
      </c>
      <c r="B45" s="91"/>
      <c r="C45" s="91"/>
      <c r="D45" s="91"/>
      <c r="E45" s="91"/>
      <c r="F45" s="45">
        <v>0</v>
      </c>
      <c r="G45" s="45">
        <v>0</v>
      </c>
      <c r="H45" s="42">
        <v>0</v>
      </c>
      <c r="I45" s="41" t="e">
        <f>G45/F45*100</f>
        <v>#DIV/0!</v>
      </c>
    </row>
    <row r="46" spans="1:9" s="58" customFormat="1" ht="12.75">
      <c r="A46" s="68" t="s">
        <v>144</v>
      </c>
      <c r="B46" s="67" t="s">
        <v>77</v>
      </c>
      <c r="C46" s="67" t="s">
        <v>146</v>
      </c>
      <c r="D46" s="67" t="s">
        <v>104</v>
      </c>
      <c r="E46" s="67" t="s">
        <v>137</v>
      </c>
      <c r="F46" s="39">
        <v>0</v>
      </c>
      <c r="G46" s="39">
        <v>0</v>
      </c>
      <c r="H46" s="42">
        <f>G46-F46</f>
        <v>0</v>
      </c>
      <c r="I46" s="42" t="e">
        <f>G46*100/F46</f>
        <v>#DIV/0!</v>
      </c>
    </row>
    <row r="47" spans="1:10" s="58" customFormat="1" ht="12.75">
      <c r="A47" s="87" t="s">
        <v>25</v>
      </c>
      <c r="B47" s="88" t="s">
        <v>78</v>
      </c>
      <c r="C47" s="88"/>
      <c r="D47" s="88"/>
      <c r="E47" s="88"/>
      <c r="F47" s="40">
        <f>F49+F48+F69</f>
        <v>2524109.33</v>
      </c>
      <c r="G47" s="40">
        <f>G49+G48+G69</f>
        <v>2091468.31</v>
      </c>
      <c r="H47" s="40">
        <f>H48+H50+H51+H52+H53+H54+H55+H57+H58+H59+H60+H61+H62+H64+H65+H66+H70+H71+H72+H73+H75+H76+H77+H78+H79</f>
        <v>-423776.51</v>
      </c>
      <c r="I47" s="41">
        <v>0</v>
      </c>
      <c r="J47" s="95"/>
    </row>
    <row r="48" spans="1:10" s="85" customFormat="1" ht="12.75">
      <c r="A48" s="68" t="s">
        <v>237</v>
      </c>
      <c r="B48" s="67" t="s">
        <v>78</v>
      </c>
      <c r="C48" s="67" t="s">
        <v>142</v>
      </c>
      <c r="D48" s="67" t="s">
        <v>103</v>
      </c>
      <c r="E48" s="67" t="s">
        <v>143</v>
      </c>
      <c r="F48" s="39">
        <v>0</v>
      </c>
      <c r="G48" s="39">
        <v>0</v>
      </c>
      <c r="H48" s="42">
        <f>G48-F48</f>
        <v>0</v>
      </c>
      <c r="I48" s="42" t="e">
        <f aca="true" t="shared" si="3" ref="I48:I74">G48*100/F48</f>
        <v>#DIV/0!</v>
      </c>
      <c r="J48" s="84"/>
    </row>
    <row r="49" spans="1:10" s="85" customFormat="1" ht="12.75">
      <c r="A49" s="68" t="s">
        <v>380</v>
      </c>
      <c r="B49" s="67"/>
      <c r="C49" s="67"/>
      <c r="D49" s="67"/>
      <c r="E49" s="67"/>
      <c r="F49" s="39">
        <f>F50+F51+F52+F53+F54+F55+F56+F57+F58+F59+F60+F61+F62+F63+F64+F65+F66</f>
        <v>1015707</v>
      </c>
      <c r="G49" s="39">
        <f>G50+G51+G52+G53+G54+G55+G56+G57+G58+G59+G60+G61+G62+G63+G64+G65+G66</f>
        <v>667030.37</v>
      </c>
      <c r="H49" s="42">
        <f>G49-F49</f>
        <v>-348676.63</v>
      </c>
      <c r="I49" s="42">
        <f>G49*100/F49</f>
        <v>65.67153421213007</v>
      </c>
      <c r="J49" s="84"/>
    </row>
    <row r="50" spans="1:9" s="58" customFormat="1" ht="12.75">
      <c r="A50" s="68" t="s">
        <v>210</v>
      </c>
      <c r="B50" s="67" t="s">
        <v>78</v>
      </c>
      <c r="C50" s="67" t="s">
        <v>150</v>
      </c>
      <c r="D50" s="67" t="s">
        <v>195</v>
      </c>
      <c r="E50" s="67" t="s">
        <v>121</v>
      </c>
      <c r="F50" s="39">
        <v>563000</v>
      </c>
      <c r="G50" s="39">
        <v>414590.62</v>
      </c>
      <c r="H50" s="42">
        <f>G50-F50</f>
        <v>-148409.38</v>
      </c>
      <c r="I50" s="42">
        <f t="shared" si="3"/>
        <v>73.63954174067496</v>
      </c>
    </row>
    <row r="51" spans="1:9" s="58" customFormat="1" ht="22.5">
      <c r="A51" s="68" t="s">
        <v>265</v>
      </c>
      <c r="B51" s="67" t="s">
        <v>78</v>
      </c>
      <c r="C51" s="67" t="s">
        <v>150</v>
      </c>
      <c r="D51" s="67" t="s">
        <v>195</v>
      </c>
      <c r="E51" s="67" t="s">
        <v>266</v>
      </c>
      <c r="F51" s="39">
        <v>25750</v>
      </c>
      <c r="G51" s="39">
        <v>3198</v>
      </c>
      <c r="H51" s="42">
        <f>G51-F51</f>
        <v>-22552</v>
      </c>
      <c r="I51" s="42">
        <f t="shared" si="3"/>
        <v>12.419417475728155</v>
      </c>
    </row>
    <row r="52" spans="1:9" s="58" customFormat="1" ht="12.75">
      <c r="A52" s="68" t="s">
        <v>208</v>
      </c>
      <c r="B52" s="67" t="s">
        <v>78</v>
      </c>
      <c r="C52" s="67" t="s">
        <v>150</v>
      </c>
      <c r="D52" s="67" t="s">
        <v>196</v>
      </c>
      <c r="E52" s="67" t="s">
        <v>124</v>
      </c>
      <c r="F52" s="39">
        <v>3500</v>
      </c>
      <c r="G52" s="39">
        <v>2000</v>
      </c>
      <c r="H52" s="42">
        <f>G52-F52</f>
        <v>-1500</v>
      </c>
      <c r="I52" s="42">
        <f t="shared" si="3"/>
        <v>57.142857142857146</v>
      </c>
    </row>
    <row r="53" spans="1:9" s="58" customFormat="1" ht="12.75">
      <c r="A53" s="68" t="s">
        <v>213</v>
      </c>
      <c r="B53" s="67" t="s">
        <v>78</v>
      </c>
      <c r="C53" s="67" t="s">
        <v>150</v>
      </c>
      <c r="D53" s="67" t="s">
        <v>196</v>
      </c>
      <c r="E53" s="67" t="s">
        <v>127</v>
      </c>
      <c r="F53" s="39">
        <v>11000</v>
      </c>
      <c r="G53" s="39">
        <v>1000</v>
      </c>
      <c r="H53" s="42">
        <f>G53-F53</f>
        <v>-10000</v>
      </c>
      <c r="I53" s="42">
        <f>G53*100/F53</f>
        <v>9.090909090909092</v>
      </c>
    </row>
    <row r="54" spans="1:9" s="58" customFormat="1" ht="12.75">
      <c r="A54" s="68" t="s">
        <v>211</v>
      </c>
      <c r="B54" s="67" t="s">
        <v>78</v>
      </c>
      <c r="C54" s="67" t="s">
        <v>150</v>
      </c>
      <c r="D54" s="67" t="s">
        <v>197</v>
      </c>
      <c r="E54" s="67" t="s">
        <v>123</v>
      </c>
      <c r="F54" s="39">
        <v>154585</v>
      </c>
      <c r="G54" s="39">
        <v>102326.26</v>
      </c>
      <c r="H54" s="42">
        <f>G54-F54</f>
        <v>-52258.740000000005</v>
      </c>
      <c r="I54" s="42">
        <f t="shared" si="3"/>
        <v>66.19417149141249</v>
      </c>
    </row>
    <row r="55" spans="1:9" s="58" customFormat="1" ht="12.75">
      <c r="A55" s="68" t="s">
        <v>209</v>
      </c>
      <c r="B55" s="67" t="s">
        <v>78</v>
      </c>
      <c r="C55" s="67" t="s">
        <v>324</v>
      </c>
      <c r="D55" s="67" t="s">
        <v>133</v>
      </c>
      <c r="E55" s="67" t="s">
        <v>134</v>
      </c>
      <c r="F55" s="39">
        <v>12500</v>
      </c>
      <c r="G55" s="39">
        <v>0</v>
      </c>
      <c r="H55" s="42">
        <f>G55-F55</f>
        <v>-12500</v>
      </c>
      <c r="I55" s="42">
        <f t="shared" si="3"/>
        <v>0</v>
      </c>
    </row>
    <row r="56" spans="1:9" s="58" customFormat="1" ht="12.75">
      <c r="A56" s="68" t="s">
        <v>163</v>
      </c>
      <c r="B56" s="67" t="s">
        <v>78</v>
      </c>
      <c r="C56" s="67" t="s">
        <v>150</v>
      </c>
      <c r="D56" s="67" t="s">
        <v>133</v>
      </c>
      <c r="E56" s="67" t="s">
        <v>135</v>
      </c>
      <c r="F56" s="39">
        <v>3125</v>
      </c>
      <c r="G56" s="39">
        <v>0</v>
      </c>
      <c r="H56" s="42">
        <f>G56-F56</f>
        <v>-3125</v>
      </c>
      <c r="I56" s="42">
        <f>G56*100/F56</f>
        <v>0</v>
      </c>
    </row>
    <row r="57" spans="1:9" s="58" customFormat="1" ht="12.75">
      <c r="A57" s="68" t="s">
        <v>370</v>
      </c>
      <c r="B57" s="67" t="s">
        <v>78</v>
      </c>
      <c r="C57" s="67" t="s">
        <v>150</v>
      </c>
      <c r="D57" s="67" t="s">
        <v>133</v>
      </c>
      <c r="E57" s="67" t="s">
        <v>136</v>
      </c>
      <c r="F57" s="39">
        <v>7500</v>
      </c>
      <c r="G57" s="39">
        <v>1350</v>
      </c>
      <c r="H57" s="42">
        <f>G57-F57</f>
        <v>-6150</v>
      </c>
      <c r="I57" s="42">
        <f>G57*100/F57</f>
        <v>18</v>
      </c>
    </row>
    <row r="58" spans="1:9" s="58" customFormat="1" ht="12.75">
      <c r="A58" s="68" t="s">
        <v>213</v>
      </c>
      <c r="B58" s="67" t="s">
        <v>78</v>
      </c>
      <c r="C58" s="67" t="s">
        <v>150</v>
      </c>
      <c r="D58" s="67" t="s">
        <v>133</v>
      </c>
      <c r="E58" s="67" t="s">
        <v>127</v>
      </c>
      <c r="F58" s="39">
        <v>65000</v>
      </c>
      <c r="G58" s="39">
        <v>65000</v>
      </c>
      <c r="H58" s="42">
        <f>G58-F58</f>
        <v>0</v>
      </c>
      <c r="I58" s="42">
        <f t="shared" si="3"/>
        <v>100</v>
      </c>
    </row>
    <row r="59" spans="1:9" s="58" customFormat="1" ht="12.75">
      <c r="A59" s="68" t="s">
        <v>270</v>
      </c>
      <c r="B59" s="67" t="s">
        <v>78</v>
      </c>
      <c r="C59" s="67" t="s">
        <v>150</v>
      </c>
      <c r="D59" s="67" t="s">
        <v>133</v>
      </c>
      <c r="E59" s="67" t="s">
        <v>271</v>
      </c>
      <c r="F59" s="39">
        <v>10000</v>
      </c>
      <c r="G59" s="39">
        <v>0</v>
      </c>
      <c r="H59" s="42">
        <f>G59-F59</f>
        <v>-10000</v>
      </c>
      <c r="I59" s="42">
        <f t="shared" si="3"/>
        <v>0</v>
      </c>
    </row>
    <row r="60" spans="1:9" s="58" customFormat="1" ht="15.75" customHeight="1">
      <c r="A60" s="68" t="s">
        <v>215</v>
      </c>
      <c r="B60" s="67" t="s">
        <v>78</v>
      </c>
      <c r="C60" s="67" t="s">
        <v>150</v>
      </c>
      <c r="D60" s="67" t="s">
        <v>133</v>
      </c>
      <c r="E60" s="67" t="s">
        <v>107</v>
      </c>
      <c r="F60" s="39">
        <v>0</v>
      </c>
      <c r="G60" s="39">
        <v>0</v>
      </c>
      <c r="H60" s="42">
        <f aca="true" t="shared" si="4" ref="H60:H66">G60-F60</f>
        <v>0</v>
      </c>
      <c r="I60" s="42" t="e">
        <f>G60*100/F60</f>
        <v>#DIV/0!</v>
      </c>
    </row>
    <row r="61" spans="1:9" s="58" customFormat="1" ht="15.75" customHeight="1">
      <c r="A61" s="68" t="s">
        <v>272</v>
      </c>
      <c r="B61" s="67" t="s">
        <v>78</v>
      </c>
      <c r="C61" s="67" t="s">
        <v>150</v>
      </c>
      <c r="D61" s="67" t="s">
        <v>133</v>
      </c>
      <c r="E61" s="67" t="s">
        <v>273</v>
      </c>
      <c r="F61" s="39">
        <v>62500</v>
      </c>
      <c r="G61" s="39">
        <v>57776</v>
      </c>
      <c r="H61" s="42">
        <f>G61-F61</f>
        <v>-4724</v>
      </c>
      <c r="I61" s="42">
        <f>G61*100/F61</f>
        <v>92.4416</v>
      </c>
    </row>
    <row r="62" spans="1:9" s="58" customFormat="1" ht="12.75">
      <c r="A62" s="68" t="s">
        <v>214</v>
      </c>
      <c r="B62" s="67" t="s">
        <v>78</v>
      </c>
      <c r="C62" s="67" t="s">
        <v>150</v>
      </c>
      <c r="D62" s="67" t="s">
        <v>133</v>
      </c>
      <c r="E62" s="67" t="s">
        <v>267</v>
      </c>
      <c r="F62" s="39">
        <v>71447</v>
      </c>
      <c r="G62" s="39">
        <v>0</v>
      </c>
      <c r="H62" s="42">
        <f t="shared" si="4"/>
        <v>-71447</v>
      </c>
      <c r="I62" s="42">
        <f>G62*100/F62</f>
        <v>0</v>
      </c>
    </row>
    <row r="63" spans="1:9" s="58" customFormat="1" ht="12.75">
      <c r="A63" s="68" t="s">
        <v>163</v>
      </c>
      <c r="B63" s="67" t="s">
        <v>78</v>
      </c>
      <c r="C63" s="67" t="s">
        <v>150</v>
      </c>
      <c r="D63" s="67" t="s">
        <v>369</v>
      </c>
      <c r="E63" s="67" t="s">
        <v>135</v>
      </c>
      <c r="F63" s="39">
        <v>25000</v>
      </c>
      <c r="G63" s="39">
        <v>19260.49</v>
      </c>
      <c r="H63" s="42">
        <f>G63-F63</f>
        <v>-5739.509999999998</v>
      </c>
      <c r="I63" s="42">
        <f>G63*100/F63</f>
        <v>77.04196</v>
      </c>
    </row>
    <row r="64" spans="1:9" s="58" customFormat="1" ht="22.5">
      <c r="A64" s="68" t="s">
        <v>274</v>
      </c>
      <c r="B64" s="67" t="s">
        <v>78</v>
      </c>
      <c r="C64" s="67" t="s">
        <v>150</v>
      </c>
      <c r="D64" s="67" t="s">
        <v>133</v>
      </c>
      <c r="E64" s="67" t="s">
        <v>268</v>
      </c>
      <c r="F64" s="39">
        <v>0</v>
      </c>
      <c r="G64" s="39">
        <v>0</v>
      </c>
      <c r="H64" s="42">
        <f t="shared" si="4"/>
        <v>0</v>
      </c>
      <c r="I64" s="42" t="e">
        <f t="shared" si="3"/>
        <v>#DIV/0!</v>
      </c>
    </row>
    <row r="65" spans="1:9" s="58" customFormat="1" ht="12.75">
      <c r="A65" s="68" t="s">
        <v>217</v>
      </c>
      <c r="B65" s="67" t="s">
        <v>78</v>
      </c>
      <c r="C65" s="67" t="s">
        <v>150</v>
      </c>
      <c r="D65" s="67" t="s">
        <v>194</v>
      </c>
      <c r="E65" s="67" t="s">
        <v>246</v>
      </c>
      <c r="F65" s="39">
        <v>800</v>
      </c>
      <c r="G65" s="39">
        <v>529</v>
      </c>
      <c r="H65" s="42">
        <f>G65-F65</f>
        <v>-271</v>
      </c>
      <c r="I65" s="42">
        <f>G65*100/F65</f>
        <v>66.125</v>
      </c>
    </row>
    <row r="66" spans="1:9" s="58" customFormat="1" ht="12.75">
      <c r="A66" s="68" t="s">
        <v>222</v>
      </c>
      <c r="B66" s="67" t="s">
        <v>78</v>
      </c>
      <c r="C66" s="67" t="s">
        <v>150</v>
      </c>
      <c r="D66" s="67" t="s">
        <v>221</v>
      </c>
      <c r="E66" s="67" t="s">
        <v>295</v>
      </c>
      <c r="F66" s="39">
        <v>0</v>
      </c>
      <c r="G66" s="39">
        <v>0</v>
      </c>
      <c r="H66" s="42">
        <f t="shared" si="4"/>
        <v>0</v>
      </c>
      <c r="I66" s="42" t="e">
        <f>G66*100/F66</f>
        <v>#DIV/0!</v>
      </c>
    </row>
    <row r="67" spans="1:9" s="58" customFormat="1" ht="12.75" hidden="1">
      <c r="A67" s="68" t="s">
        <v>163</v>
      </c>
      <c r="B67" s="67" t="s">
        <v>78</v>
      </c>
      <c r="C67" s="67" t="s">
        <v>151</v>
      </c>
      <c r="D67" s="67" t="s">
        <v>133</v>
      </c>
      <c r="E67" s="67" t="s">
        <v>135</v>
      </c>
      <c r="F67" s="39">
        <v>0</v>
      </c>
      <c r="G67" s="39">
        <v>0</v>
      </c>
      <c r="H67" s="42">
        <f>G67-F67</f>
        <v>0</v>
      </c>
      <c r="I67" s="42" t="e">
        <f>G67*100/F67</f>
        <v>#DIV/0!</v>
      </c>
    </row>
    <row r="68" spans="1:9" s="58" customFormat="1" ht="12.75" hidden="1">
      <c r="A68" s="68" t="s">
        <v>223</v>
      </c>
      <c r="B68" s="67" t="s">
        <v>78</v>
      </c>
      <c r="C68" s="67" t="s">
        <v>151</v>
      </c>
      <c r="D68" s="67" t="s">
        <v>133</v>
      </c>
      <c r="E68" s="67" t="s">
        <v>152</v>
      </c>
      <c r="F68" s="39">
        <v>0</v>
      </c>
      <c r="G68" s="39">
        <v>0</v>
      </c>
      <c r="H68" s="42">
        <f>G68-F68</f>
        <v>0</v>
      </c>
      <c r="I68" s="42" t="e">
        <f>G68*100/F68</f>
        <v>#DIV/0!</v>
      </c>
    </row>
    <row r="69" spans="1:9" s="58" customFormat="1" ht="12.75">
      <c r="A69" s="68" t="s">
        <v>222</v>
      </c>
      <c r="B69" s="67"/>
      <c r="C69" s="67"/>
      <c r="D69" s="67"/>
      <c r="E69" s="67"/>
      <c r="F69" s="39">
        <f>F70+F71+F72+F73+F75+F76+F77+F78+F79</f>
        <v>1508402.33</v>
      </c>
      <c r="G69" s="39">
        <f>G70+G71+G72+G73+G75+G76+G77+G78+G79</f>
        <v>1424437.94</v>
      </c>
      <c r="H69" s="42">
        <f>G69-F69</f>
        <v>-83964.39000000013</v>
      </c>
      <c r="I69" s="42">
        <f>G69*100/F69</f>
        <v>94.43355474000096</v>
      </c>
    </row>
    <row r="70" spans="1:9" s="58" customFormat="1" ht="12.75">
      <c r="A70" s="68" t="s">
        <v>212</v>
      </c>
      <c r="B70" s="67" t="s">
        <v>78</v>
      </c>
      <c r="C70" s="67" t="s">
        <v>151</v>
      </c>
      <c r="D70" s="67" t="s">
        <v>133</v>
      </c>
      <c r="E70" s="67" t="s">
        <v>136</v>
      </c>
      <c r="F70" s="39">
        <v>2500</v>
      </c>
      <c r="G70" s="39">
        <v>0</v>
      </c>
      <c r="H70" s="42">
        <f>G70-F70</f>
        <v>-2500</v>
      </c>
      <c r="I70" s="42">
        <f t="shared" si="3"/>
        <v>0</v>
      </c>
    </row>
    <row r="71" spans="1:9" s="58" customFormat="1" ht="12.75">
      <c r="A71" s="68" t="s">
        <v>213</v>
      </c>
      <c r="B71" s="67" t="s">
        <v>78</v>
      </c>
      <c r="C71" s="67" t="s">
        <v>151</v>
      </c>
      <c r="D71" s="67" t="s">
        <v>133</v>
      </c>
      <c r="E71" s="67" t="s">
        <v>127</v>
      </c>
      <c r="F71" s="39">
        <v>322553</v>
      </c>
      <c r="G71" s="39">
        <v>244264.69</v>
      </c>
      <c r="H71" s="42">
        <f>G71-F71</f>
        <v>-78288.31</v>
      </c>
      <c r="I71" s="42">
        <f t="shared" si="3"/>
        <v>75.72854383620677</v>
      </c>
    </row>
    <row r="72" spans="1:9" s="58" customFormat="1" ht="12.75">
      <c r="A72" s="68" t="s">
        <v>270</v>
      </c>
      <c r="B72" s="67" t="s">
        <v>78</v>
      </c>
      <c r="C72" s="67" t="s">
        <v>151</v>
      </c>
      <c r="D72" s="67" t="s">
        <v>133</v>
      </c>
      <c r="E72" s="67" t="s">
        <v>271</v>
      </c>
      <c r="F72" s="39">
        <v>5250</v>
      </c>
      <c r="G72" s="39">
        <v>2178.92</v>
      </c>
      <c r="H72" s="42">
        <f>G72-F72</f>
        <v>-3071.08</v>
      </c>
      <c r="I72" s="42">
        <f t="shared" si="3"/>
        <v>41.503238095238096</v>
      </c>
    </row>
    <row r="73" spans="1:9" s="58" customFormat="1" ht="12.75">
      <c r="A73" s="68" t="s">
        <v>215</v>
      </c>
      <c r="B73" s="67" t="s">
        <v>78</v>
      </c>
      <c r="C73" s="67" t="s">
        <v>151</v>
      </c>
      <c r="D73" s="67" t="s">
        <v>133</v>
      </c>
      <c r="E73" s="67" t="s">
        <v>107</v>
      </c>
      <c r="F73" s="39">
        <v>0</v>
      </c>
      <c r="G73" s="39">
        <v>0</v>
      </c>
      <c r="H73" s="42">
        <f>G73-F73</f>
        <v>0</v>
      </c>
      <c r="I73" s="42" t="e">
        <f>G73*100/F73</f>
        <v>#DIV/0!</v>
      </c>
    </row>
    <row r="74" spans="1:9" s="58" customFormat="1" ht="12.75" hidden="1">
      <c r="A74" s="68" t="s">
        <v>215</v>
      </c>
      <c r="B74" s="67" t="s">
        <v>78</v>
      </c>
      <c r="C74" s="67" t="s">
        <v>151</v>
      </c>
      <c r="D74" s="67" t="s">
        <v>133</v>
      </c>
      <c r="E74" s="67" t="s">
        <v>107</v>
      </c>
      <c r="F74" s="39">
        <v>0</v>
      </c>
      <c r="G74" s="39">
        <v>0</v>
      </c>
      <c r="H74" s="42">
        <f>G74-F74</f>
        <v>0</v>
      </c>
      <c r="I74" s="42" t="e">
        <f t="shared" si="3"/>
        <v>#DIV/0!</v>
      </c>
    </row>
    <row r="75" spans="1:9" s="58" customFormat="1" ht="12.75">
      <c r="A75" s="68" t="s">
        <v>214</v>
      </c>
      <c r="B75" s="67" t="s">
        <v>78</v>
      </c>
      <c r="C75" s="67" t="s">
        <v>150</v>
      </c>
      <c r="D75" s="67" t="s">
        <v>133</v>
      </c>
      <c r="E75" s="67" t="s">
        <v>267</v>
      </c>
      <c r="F75" s="39">
        <v>0</v>
      </c>
      <c r="G75" s="39">
        <v>0</v>
      </c>
      <c r="H75" s="42">
        <f>G75-F75</f>
        <v>0</v>
      </c>
      <c r="I75" s="42" t="e">
        <f>G75*100/F75</f>
        <v>#DIV/0!</v>
      </c>
    </row>
    <row r="76" spans="1:9" s="58" customFormat="1" ht="22.5">
      <c r="A76" s="68" t="s">
        <v>274</v>
      </c>
      <c r="B76" s="67" t="s">
        <v>78</v>
      </c>
      <c r="C76" s="67" t="s">
        <v>151</v>
      </c>
      <c r="D76" s="67" t="s">
        <v>133</v>
      </c>
      <c r="E76" s="67" t="s">
        <v>268</v>
      </c>
      <c r="F76" s="39">
        <v>30500</v>
      </c>
      <c r="G76" s="39">
        <v>30395</v>
      </c>
      <c r="H76" s="42">
        <f>G76-F76</f>
        <v>-105</v>
      </c>
      <c r="I76" s="42">
        <f>G76*100/F76</f>
        <v>99.65573770491804</v>
      </c>
    </row>
    <row r="77" spans="1:9" s="58" customFormat="1" ht="33.75">
      <c r="A77" s="110" t="s">
        <v>341</v>
      </c>
      <c r="B77" s="67" t="s">
        <v>78</v>
      </c>
      <c r="C77" s="67" t="s">
        <v>151</v>
      </c>
      <c r="D77" s="67" t="s">
        <v>275</v>
      </c>
      <c r="E77" s="67" t="s">
        <v>295</v>
      </c>
      <c r="F77" s="39">
        <v>1124963.33</v>
      </c>
      <c r="G77" s="39">
        <v>1124963.33</v>
      </c>
      <c r="H77" s="42">
        <f>G77-F77</f>
        <v>0</v>
      </c>
      <c r="I77" s="42">
        <f>G77*100/F77</f>
        <v>100</v>
      </c>
    </row>
    <row r="78" spans="1:9" s="58" customFormat="1" ht="12.75">
      <c r="A78" s="110" t="s">
        <v>342</v>
      </c>
      <c r="B78" s="67" t="s">
        <v>78</v>
      </c>
      <c r="C78" s="67" t="s">
        <v>151</v>
      </c>
      <c r="D78" s="67" t="s">
        <v>194</v>
      </c>
      <c r="E78" s="67" t="s">
        <v>246</v>
      </c>
      <c r="F78" s="39">
        <v>22636</v>
      </c>
      <c r="G78" s="39">
        <v>22636</v>
      </c>
      <c r="H78" s="42">
        <f>G78-F78</f>
        <v>0</v>
      </c>
      <c r="I78" s="42">
        <f>G78*100/F78</f>
        <v>100</v>
      </c>
    </row>
    <row r="79" spans="1:9" s="58" customFormat="1" ht="12.75">
      <c r="A79" s="110" t="s">
        <v>343</v>
      </c>
      <c r="B79" s="67" t="s">
        <v>78</v>
      </c>
      <c r="C79" s="67" t="s">
        <v>151</v>
      </c>
      <c r="D79" s="67" t="s">
        <v>221</v>
      </c>
      <c r="E79" s="67" t="s">
        <v>276</v>
      </c>
      <c r="F79" s="39">
        <v>0</v>
      </c>
      <c r="G79" s="39">
        <v>0</v>
      </c>
      <c r="H79" s="42">
        <f>G79-F79</f>
        <v>0</v>
      </c>
      <c r="I79" s="42" t="e">
        <f>G79*100/F79</f>
        <v>#DIV/0!</v>
      </c>
    </row>
    <row r="80" spans="1:9" s="58" customFormat="1" ht="12.75" hidden="1">
      <c r="A80" s="68"/>
      <c r="B80" s="67"/>
      <c r="C80" s="67"/>
      <c r="D80" s="67"/>
      <c r="E80" s="67"/>
      <c r="F80" s="39"/>
      <c r="G80" s="39"/>
      <c r="H80" s="42"/>
      <c r="I80" s="42"/>
    </row>
    <row r="81" spans="1:9" s="58" customFormat="1" ht="21">
      <c r="A81" s="87" t="s">
        <v>154</v>
      </c>
      <c r="B81" s="88" t="s">
        <v>82</v>
      </c>
      <c r="C81" s="88"/>
      <c r="D81" s="88"/>
      <c r="E81" s="88"/>
      <c r="F81" s="40">
        <f>F82+F84</f>
        <v>24500</v>
      </c>
      <c r="G81" s="40">
        <f>G82+G84</f>
        <v>11532.48</v>
      </c>
      <c r="H81" s="41">
        <f>G81-F81</f>
        <v>-12967.52</v>
      </c>
      <c r="I81" s="41">
        <f>G81/F81*100</f>
        <v>47.07134693877551</v>
      </c>
    </row>
    <row r="82" spans="1:9" s="58" customFormat="1" ht="12.75" hidden="1">
      <c r="A82" s="87" t="s">
        <v>155</v>
      </c>
      <c r="B82" s="88" t="s">
        <v>156</v>
      </c>
      <c r="C82" s="88"/>
      <c r="D82" s="88"/>
      <c r="E82" s="88"/>
      <c r="F82" s="40">
        <f>F83</f>
        <v>10000</v>
      </c>
      <c r="G82" s="40">
        <f>G83</f>
        <v>0</v>
      </c>
      <c r="H82" s="41">
        <f>G82-F82</f>
        <v>-10000</v>
      </c>
      <c r="I82" s="41">
        <f>G82/F82*100</f>
        <v>0</v>
      </c>
    </row>
    <row r="83" spans="1:9" s="58" customFormat="1" ht="18" customHeight="1">
      <c r="A83" s="68" t="s">
        <v>371</v>
      </c>
      <c r="B83" s="67" t="s">
        <v>360</v>
      </c>
      <c r="C83" s="67" t="s">
        <v>151</v>
      </c>
      <c r="D83" s="67" t="s">
        <v>133</v>
      </c>
      <c r="E83" s="67" t="s">
        <v>136</v>
      </c>
      <c r="F83" s="39">
        <v>10000</v>
      </c>
      <c r="G83" s="39">
        <v>0</v>
      </c>
      <c r="H83" s="42">
        <f aca="true" t="shared" si="5" ref="H83:H91">G83-F83</f>
        <v>-10000</v>
      </c>
      <c r="I83" s="42">
        <f>G83/F83*100</f>
        <v>0</v>
      </c>
    </row>
    <row r="84" spans="1:10" s="58" customFormat="1" ht="21">
      <c r="A84" s="87" t="s">
        <v>157</v>
      </c>
      <c r="B84" s="88" t="s">
        <v>83</v>
      </c>
      <c r="C84" s="88"/>
      <c r="D84" s="88"/>
      <c r="E84" s="88"/>
      <c r="F84" s="40">
        <f>F85+F86</f>
        <v>14500</v>
      </c>
      <c r="G84" s="40">
        <f>G85+G86</f>
        <v>11532.48</v>
      </c>
      <c r="H84" s="41">
        <f t="shared" si="5"/>
        <v>-2967.5200000000004</v>
      </c>
      <c r="I84" s="41">
        <f>G84/F84*100</f>
        <v>79.5343448275862</v>
      </c>
      <c r="J84" s="94"/>
    </row>
    <row r="85" spans="1:9" s="58" customFormat="1" ht="12.75">
      <c r="A85" s="68" t="s">
        <v>163</v>
      </c>
      <c r="B85" s="67" t="s">
        <v>83</v>
      </c>
      <c r="C85" s="67" t="s">
        <v>151</v>
      </c>
      <c r="D85" s="67" t="s">
        <v>369</v>
      </c>
      <c r="E85" s="67" t="s">
        <v>135</v>
      </c>
      <c r="F85" s="39">
        <v>14500</v>
      </c>
      <c r="G85" s="39">
        <v>11532.48</v>
      </c>
      <c r="H85" s="42">
        <f t="shared" si="5"/>
        <v>-2967.5200000000004</v>
      </c>
      <c r="I85" s="42">
        <f>G85*100/F85</f>
        <v>79.53434482758621</v>
      </c>
    </row>
    <row r="86" spans="1:9" s="58" customFormat="1" ht="12.75" hidden="1">
      <c r="A86" s="68" t="s">
        <v>213</v>
      </c>
      <c r="B86" s="67" t="s">
        <v>83</v>
      </c>
      <c r="C86" s="67" t="s">
        <v>151</v>
      </c>
      <c r="D86" s="67" t="s">
        <v>133</v>
      </c>
      <c r="E86" s="67" t="s">
        <v>127</v>
      </c>
      <c r="F86" s="39">
        <v>0</v>
      </c>
      <c r="G86" s="39">
        <v>0</v>
      </c>
      <c r="H86" s="42">
        <f t="shared" si="5"/>
        <v>0</v>
      </c>
      <c r="I86" s="42" t="e">
        <f>G86*100/F86</f>
        <v>#DIV/0!</v>
      </c>
    </row>
    <row r="87" spans="1:9" s="58" customFormat="1" ht="12.75">
      <c r="A87" s="87" t="s">
        <v>53</v>
      </c>
      <c r="B87" s="88" t="s">
        <v>84</v>
      </c>
      <c r="C87" s="88"/>
      <c r="D87" s="88"/>
      <c r="E87" s="88"/>
      <c r="F87" s="40">
        <f>F91</f>
        <v>7052144.57</v>
      </c>
      <c r="G87" s="40">
        <f>G91</f>
        <v>1917508.4100000001</v>
      </c>
      <c r="H87" s="41">
        <f t="shared" si="5"/>
        <v>-5134636.16</v>
      </c>
      <c r="I87" s="41">
        <f>G87/F87*100</f>
        <v>27.190429676628142</v>
      </c>
    </row>
    <row r="88" spans="1:9" s="58" customFormat="1" ht="12.75" hidden="1">
      <c r="A88" s="68" t="s">
        <v>158</v>
      </c>
      <c r="B88" s="67"/>
      <c r="C88" s="67"/>
      <c r="D88" s="67"/>
      <c r="E88" s="67"/>
      <c r="F88" s="39">
        <v>0</v>
      </c>
      <c r="G88" s="39">
        <v>0</v>
      </c>
      <c r="H88" s="41">
        <f t="shared" si="5"/>
        <v>0</v>
      </c>
      <c r="I88" s="41" t="e">
        <f>G88/F88*100</f>
        <v>#DIV/0!</v>
      </c>
    </row>
    <row r="89" spans="1:9" s="58" customFormat="1" ht="12.75" hidden="1">
      <c r="A89" s="87" t="s">
        <v>159</v>
      </c>
      <c r="B89" s="88"/>
      <c r="C89" s="88"/>
      <c r="D89" s="88"/>
      <c r="E89" s="88"/>
      <c r="F89" s="40">
        <f>F88</f>
        <v>0</v>
      </c>
      <c r="G89" s="40">
        <f>G88</f>
        <v>0</v>
      </c>
      <c r="H89" s="41">
        <f t="shared" si="5"/>
        <v>0</v>
      </c>
      <c r="I89" s="41" t="e">
        <f>G89/F89*100</f>
        <v>#DIV/0!</v>
      </c>
    </row>
    <row r="90" spans="1:9" s="58" customFormat="1" ht="12.75" hidden="1">
      <c r="A90" s="68"/>
      <c r="B90" s="67"/>
      <c r="C90" s="67"/>
      <c r="D90" s="67"/>
      <c r="E90" s="67"/>
      <c r="F90" s="39"/>
      <c r="G90" s="39"/>
      <c r="H90" s="41">
        <f t="shared" si="5"/>
        <v>0</v>
      </c>
      <c r="I90" s="41" t="e">
        <f>G90/F90*100</f>
        <v>#DIV/0!</v>
      </c>
    </row>
    <row r="91" spans="1:10" s="105" customFormat="1" ht="20.25" customHeight="1">
      <c r="A91" s="87" t="s">
        <v>27</v>
      </c>
      <c r="B91" s="88" t="s">
        <v>85</v>
      </c>
      <c r="C91" s="88"/>
      <c r="D91" s="88"/>
      <c r="E91" s="88"/>
      <c r="F91" s="40">
        <f>F92+F93+F94+F95+F96+F97</f>
        <v>7052144.57</v>
      </c>
      <c r="G91" s="40">
        <f>G92+G93+G94+G95+G96+G97</f>
        <v>1917508.4100000001</v>
      </c>
      <c r="H91" s="41">
        <f t="shared" si="5"/>
        <v>-5134636.16</v>
      </c>
      <c r="I91" s="41">
        <f>G91/F91*100</f>
        <v>27.190429676628142</v>
      </c>
      <c r="J91" s="104"/>
    </row>
    <row r="92" spans="1:9" s="58" customFormat="1" ht="45.75" thickBot="1">
      <c r="A92" s="68" t="s">
        <v>296</v>
      </c>
      <c r="B92" s="67" t="s">
        <v>85</v>
      </c>
      <c r="C92" s="67" t="s">
        <v>160</v>
      </c>
      <c r="D92" s="67" t="s">
        <v>133</v>
      </c>
      <c r="E92" s="67" t="s">
        <v>136</v>
      </c>
      <c r="F92" s="39">
        <v>416853.33</v>
      </c>
      <c r="G92" s="39">
        <v>272853.33</v>
      </c>
      <c r="H92" s="42">
        <f aca="true" t="shared" si="6" ref="H92:H97">G92-F92</f>
        <v>-144000</v>
      </c>
      <c r="I92" s="42">
        <f aca="true" t="shared" si="7" ref="I92:I97">G92*100/F92</f>
        <v>65.4554756705434</v>
      </c>
    </row>
    <row r="93" spans="1:9" s="58" customFormat="1" ht="45" hidden="1">
      <c r="A93" s="68" t="s">
        <v>296</v>
      </c>
      <c r="B93" s="67" t="s">
        <v>85</v>
      </c>
      <c r="C93" s="67" t="s">
        <v>160</v>
      </c>
      <c r="D93" s="67" t="s">
        <v>133</v>
      </c>
      <c r="E93" s="67" t="s">
        <v>127</v>
      </c>
      <c r="F93" s="39">
        <v>0</v>
      </c>
      <c r="G93" s="39">
        <v>0</v>
      </c>
      <c r="H93" s="42">
        <f t="shared" si="6"/>
        <v>0</v>
      </c>
      <c r="I93" s="42" t="e">
        <f t="shared" si="7"/>
        <v>#DIV/0!</v>
      </c>
    </row>
    <row r="94" spans="1:9" s="58" customFormat="1" ht="45" hidden="1">
      <c r="A94" s="68" t="s">
        <v>296</v>
      </c>
      <c r="B94" s="67" t="s">
        <v>85</v>
      </c>
      <c r="C94" s="67" t="s">
        <v>160</v>
      </c>
      <c r="D94" s="67" t="s">
        <v>133</v>
      </c>
      <c r="E94" s="67" t="s">
        <v>309</v>
      </c>
      <c r="F94" s="39">
        <v>0</v>
      </c>
      <c r="G94" s="39">
        <v>0</v>
      </c>
      <c r="H94" s="42">
        <f>G94-F94</f>
        <v>0</v>
      </c>
      <c r="I94" s="42" t="e">
        <f>G94*100/F94</f>
        <v>#DIV/0!</v>
      </c>
    </row>
    <row r="95" spans="1:9" s="58" customFormat="1" ht="45.75" hidden="1" thickBot="1">
      <c r="A95" s="68" t="s">
        <v>296</v>
      </c>
      <c r="B95" s="67" t="s">
        <v>85</v>
      </c>
      <c r="C95" s="67" t="s">
        <v>160</v>
      </c>
      <c r="D95" s="67" t="s">
        <v>133</v>
      </c>
      <c r="E95" s="67" t="s">
        <v>267</v>
      </c>
      <c r="F95" s="39">
        <v>0</v>
      </c>
      <c r="G95" s="39">
        <v>0</v>
      </c>
      <c r="H95" s="42">
        <f>G95-F95</f>
        <v>0</v>
      </c>
      <c r="I95" s="42" t="e">
        <f>G95*100/F95</f>
        <v>#DIV/0!</v>
      </c>
    </row>
    <row r="96" spans="1:9" s="58" customFormat="1" ht="45.75" thickBot="1">
      <c r="A96" s="111" t="s">
        <v>334</v>
      </c>
      <c r="B96" s="67" t="s">
        <v>85</v>
      </c>
      <c r="C96" s="67" t="s">
        <v>333</v>
      </c>
      <c r="D96" s="67" t="s">
        <v>133</v>
      </c>
      <c r="E96" s="67" t="s">
        <v>136</v>
      </c>
      <c r="F96" s="39">
        <v>6635291.24</v>
      </c>
      <c r="G96" s="39">
        <v>1644655.08</v>
      </c>
      <c r="H96" s="42">
        <f t="shared" si="6"/>
        <v>-4990636.16</v>
      </c>
      <c r="I96" s="42">
        <f t="shared" si="7"/>
        <v>24.786479153852483</v>
      </c>
    </row>
    <row r="97" spans="1:9" s="58" customFormat="1" ht="64.5" customHeight="1" hidden="1" thickBot="1">
      <c r="A97" s="111" t="s">
        <v>334</v>
      </c>
      <c r="B97" s="67" t="s">
        <v>85</v>
      </c>
      <c r="C97" s="67" t="s">
        <v>333</v>
      </c>
      <c r="D97" s="67" t="s">
        <v>133</v>
      </c>
      <c r="E97" s="67" t="s">
        <v>267</v>
      </c>
      <c r="F97" s="39">
        <v>0</v>
      </c>
      <c r="G97" s="39">
        <v>0</v>
      </c>
      <c r="H97" s="42">
        <f t="shared" si="6"/>
        <v>0</v>
      </c>
      <c r="I97" s="42" t="e">
        <f t="shared" si="7"/>
        <v>#DIV/0!</v>
      </c>
    </row>
    <row r="98" spans="1:9" s="58" customFormat="1" ht="24" customHeight="1">
      <c r="A98" s="87" t="s">
        <v>55</v>
      </c>
      <c r="B98" s="88" t="s">
        <v>88</v>
      </c>
      <c r="C98" s="91"/>
      <c r="D98" s="91"/>
      <c r="E98" s="91"/>
      <c r="F98" s="40">
        <f>F99+F104+F117</f>
        <v>17188059.939999998</v>
      </c>
      <c r="G98" s="40">
        <f>G99+G104+G117</f>
        <v>1480822.4700000002</v>
      </c>
      <c r="H98" s="41">
        <f aca="true" t="shared" si="8" ref="H98:H132">G98-F98</f>
        <v>-15707237.469999997</v>
      </c>
      <c r="I98" s="41">
        <f>G98/F98*100</f>
        <v>8.615413695142143</v>
      </c>
    </row>
    <row r="99" spans="1:10" s="58" customFormat="1" ht="10.5" customHeight="1">
      <c r="A99" s="87" t="s">
        <v>7</v>
      </c>
      <c r="B99" s="88" t="s">
        <v>89</v>
      </c>
      <c r="C99" s="91"/>
      <c r="D99" s="91"/>
      <c r="E99" s="91"/>
      <c r="F99" s="40">
        <f>F100+F101+F102+F103</f>
        <v>93945.14</v>
      </c>
      <c r="G99" s="40">
        <f>G100+G101+G102+G103</f>
        <v>41536.38</v>
      </c>
      <c r="H99" s="41">
        <f t="shared" si="8"/>
        <v>-52408.76</v>
      </c>
      <c r="I99" s="41">
        <f>G99/F99*100</f>
        <v>44.213442015201636</v>
      </c>
      <c r="J99" s="94"/>
    </row>
    <row r="100" spans="1:9" s="58" customFormat="1" ht="47.25" customHeight="1">
      <c r="A100" s="68" t="s">
        <v>301</v>
      </c>
      <c r="B100" s="67" t="s">
        <v>89</v>
      </c>
      <c r="C100" s="67" t="s">
        <v>164</v>
      </c>
      <c r="D100" s="67" t="s">
        <v>224</v>
      </c>
      <c r="E100" s="67" t="s">
        <v>127</v>
      </c>
      <c r="F100" s="39">
        <v>5000</v>
      </c>
      <c r="G100" s="39">
        <v>0</v>
      </c>
      <c r="H100" s="42">
        <f t="shared" si="8"/>
        <v>-5000</v>
      </c>
      <c r="I100" s="42">
        <f>G100*100/F100</f>
        <v>0</v>
      </c>
    </row>
    <row r="101" spans="1:9" s="58" customFormat="1" ht="39" customHeight="1">
      <c r="A101" s="68" t="s">
        <v>302</v>
      </c>
      <c r="B101" s="67" t="s">
        <v>89</v>
      </c>
      <c r="C101" s="67" t="s">
        <v>164</v>
      </c>
      <c r="D101" s="67" t="s">
        <v>133</v>
      </c>
      <c r="E101" s="67" t="s">
        <v>127</v>
      </c>
      <c r="F101" s="39">
        <v>12050</v>
      </c>
      <c r="G101" s="39">
        <v>0</v>
      </c>
      <c r="H101" s="42">
        <f t="shared" si="8"/>
        <v>-12050</v>
      </c>
      <c r="I101" s="42">
        <f>G101*100/F101</f>
        <v>0</v>
      </c>
    </row>
    <row r="102" spans="1:9" s="58" customFormat="1" ht="45.75" customHeight="1">
      <c r="A102" s="68" t="s">
        <v>303</v>
      </c>
      <c r="B102" s="67" t="s">
        <v>89</v>
      </c>
      <c r="C102" s="67" t="s">
        <v>162</v>
      </c>
      <c r="D102" s="67" t="s">
        <v>224</v>
      </c>
      <c r="E102" s="67" t="s">
        <v>136</v>
      </c>
      <c r="F102" s="47">
        <v>76895.14</v>
      </c>
      <c r="G102" s="47">
        <v>41536.38</v>
      </c>
      <c r="H102" s="42">
        <f>G102-F102</f>
        <v>-35358.76</v>
      </c>
      <c r="I102" s="42">
        <f>G102*100/F102</f>
        <v>54.01691186205005</v>
      </c>
    </row>
    <row r="103" spans="1:9" s="58" customFormat="1" ht="24.75" customHeight="1" hidden="1">
      <c r="A103" s="68" t="s">
        <v>215</v>
      </c>
      <c r="B103" s="67" t="s">
        <v>89</v>
      </c>
      <c r="C103" s="67" t="s">
        <v>162</v>
      </c>
      <c r="D103" s="67" t="s">
        <v>133</v>
      </c>
      <c r="E103" s="67" t="s">
        <v>107</v>
      </c>
      <c r="F103" s="47">
        <v>0</v>
      </c>
      <c r="G103" s="47">
        <v>0</v>
      </c>
      <c r="H103" s="42">
        <f t="shared" si="8"/>
        <v>0</v>
      </c>
      <c r="I103" s="42" t="e">
        <f>G103*100/F103</f>
        <v>#DIV/0!</v>
      </c>
    </row>
    <row r="104" spans="1:10" ht="12.75">
      <c r="A104" s="51" t="s">
        <v>29</v>
      </c>
      <c r="B104" s="53" t="s">
        <v>90</v>
      </c>
      <c r="C104" s="53"/>
      <c r="D104" s="53"/>
      <c r="E104" s="53"/>
      <c r="F104" s="48">
        <f>F111+F112+F113+F114+F116+F115</f>
        <v>265881.67000000004</v>
      </c>
      <c r="G104" s="48">
        <f>G111+G112+G113+G114+G116+G115</f>
        <v>40200</v>
      </c>
      <c r="H104" s="41">
        <f t="shared" si="8"/>
        <v>-225681.67000000004</v>
      </c>
      <c r="I104" s="41">
        <f>G104/F104*100</f>
        <v>15.119507862275725</v>
      </c>
      <c r="J104" s="93"/>
    </row>
    <row r="105" spans="1:9" ht="12.75" hidden="1">
      <c r="A105" s="54" t="s">
        <v>225</v>
      </c>
      <c r="B105" s="49" t="s">
        <v>90</v>
      </c>
      <c r="C105" s="49" t="s">
        <v>165</v>
      </c>
      <c r="D105" s="49" t="s">
        <v>133</v>
      </c>
      <c r="E105" s="49" t="s">
        <v>136</v>
      </c>
      <c r="F105" s="47">
        <v>0</v>
      </c>
      <c r="G105" s="47">
        <v>0</v>
      </c>
      <c r="H105" s="42">
        <f t="shared" si="8"/>
        <v>0</v>
      </c>
      <c r="I105" s="42" t="e">
        <f aca="true" t="shared" si="9" ref="I105:I114">G105*100/F105</f>
        <v>#DIV/0!</v>
      </c>
    </row>
    <row r="106" spans="1:9" ht="12.75" hidden="1">
      <c r="A106" s="46" t="s">
        <v>225</v>
      </c>
      <c r="B106" s="49" t="s">
        <v>90</v>
      </c>
      <c r="C106" s="49" t="s">
        <v>165</v>
      </c>
      <c r="D106" s="49" t="s">
        <v>133</v>
      </c>
      <c r="E106" s="49" t="s">
        <v>136</v>
      </c>
      <c r="F106" s="47">
        <v>0</v>
      </c>
      <c r="G106" s="47">
        <v>0</v>
      </c>
      <c r="H106" s="42">
        <f t="shared" si="8"/>
        <v>0</v>
      </c>
      <c r="I106" s="42" t="e">
        <f t="shared" si="9"/>
        <v>#DIV/0!</v>
      </c>
    </row>
    <row r="107" spans="1:9" ht="12.75" hidden="1">
      <c r="A107" s="46" t="s">
        <v>213</v>
      </c>
      <c r="B107" s="49" t="s">
        <v>90</v>
      </c>
      <c r="C107" s="49" t="s">
        <v>165</v>
      </c>
      <c r="D107" s="49" t="s">
        <v>133</v>
      </c>
      <c r="E107" s="49" t="s">
        <v>127</v>
      </c>
      <c r="F107" s="47">
        <v>0</v>
      </c>
      <c r="G107" s="47">
        <v>0</v>
      </c>
      <c r="H107" s="42">
        <f t="shared" si="8"/>
        <v>0</v>
      </c>
      <c r="I107" s="42" t="e">
        <f t="shared" si="9"/>
        <v>#DIV/0!</v>
      </c>
    </row>
    <row r="108" spans="1:9" ht="12.75" hidden="1">
      <c r="A108" s="50" t="s">
        <v>215</v>
      </c>
      <c r="B108" s="69" t="s">
        <v>90</v>
      </c>
      <c r="C108" s="49" t="s">
        <v>165</v>
      </c>
      <c r="D108" s="69" t="s">
        <v>133</v>
      </c>
      <c r="E108" s="69" t="s">
        <v>107</v>
      </c>
      <c r="F108" s="47">
        <v>0</v>
      </c>
      <c r="G108" s="47">
        <v>0</v>
      </c>
      <c r="H108" s="42">
        <f t="shared" si="8"/>
        <v>0</v>
      </c>
      <c r="I108" s="42" t="e">
        <f t="shared" si="9"/>
        <v>#DIV/0!</v>
      </c>
    </row>
    <row r="109" spans="1:9" ht="12.75" hidden="1">
      <c r="A109" s="50" t="s">
        <v>166</v>
      </c>
      <c r="B109" s="69"/>
      <c r="C109" s="49" t="s">
        <v>165</v>
      </c>
      <c r="D109" s="69"/>
      <c r="E109" s="69"/>
      <c r="F109" s="47"/>
      <c r="G109" s="47"/>
      <c r="H109" s="42">
        <f t="shared" si="8"/>
        <v>0</v>
      </c>
      <c r="I109" s="42" t="e">
        <f t="shared" si="9"/>
        <v>#DIV/0!</v>
      </c>
    </row>
    <row r="110" spans="1:9" ht="12.75" hidden="1">
      <c r="A110" s="50" t="s">
        <v>167</v>
      </c>
      <c r="B110" s="69"/>
      <c r="C110" s="49" t="s">
        <v>165</v>
      </c>
      <c r="D110" s="69"/>
      <c r="E110" s="69"/>
      <c r="F110" s="47"/>
      <c r="G110" s="47"/>
      <c r="H110" s="42">
        <f t="shared" si="8"/>
        <v>0</v>
      </c>
      <c r="I110" s="42" t="e">
        <f t="shared" si="9"/>
        <v>#DIV/0!</v>
      </c>
    </row>
    <row r="111" spans="1:9" ht="45">
      <c r="A111" s="38" t="s">
        <v>304</v>
      </c>
      <c r="B111" s="69" t="s">
        <v>90</v>
      </c>
      <c r="C111" s="49" t="s">
        <v>165</v>
      </c>
      <c r="D111" s="69" t="s">
        <v>133</v>
      </c>
      <c r="E111" s="69" t="s">
        <v>136</v>
      </c>
      <c r="F111" s="47">
        <v>225681.67</v>
      </c>
      <c r="G111" s="47">
        <v>0</v>
      </c>
      <c r="H111" s="42">
        <f t="shared" si="8"/>
        <v>-225681.67</v>
      </c>
      <c r="I111" s="42">
        <f t="shared" si="9"/>
        <v>0</v>
      </c>
    </row>
    <row r="112" spans="1:9" ht="45">
      <c r="A112" s="38" t="s">
        <v>305</v>
      </c>
      <c r="B112" s="69" t="s">
        <v>90</v>
      </c>
      <c r="C112" s="49" t="s">
        <v>165</v>
      </c>
      <c r="D112" s="69" t="s">
        <v>133</v>
      </c>
      <c r="E112" s="69" t="s">
        <v>107</v>
      </c>
      <c r="F112" s="47">
        <v>0</v>
      </c>
      <c r="G112" s="47">
        <v>0</v>
      </c>
      <c r="H112" s="42">
        <f t="shared" si="8"/>
        <v>0</v>
      </c>
      <c r="I112" s="42" t="e">
        <f t="shared" si="9"/>
        <v>#DIV/0!</v>
      </c>
    </row>
    <row r="113" spans="1:9" ht="45">
      <c r="A113" s="38" t="s">
        <v>306</v>
      </c>
      <c r="B113" s="69" t="s">
        <v>90</v>
      </c>
      <c r="C113" s="49" t="s">
        <v>165</v>
      </c>
      <c r="D113" s="69" t="s">
        <v>133</v>
      </c>
      <c r="E113" s="69" t="s">
        <v>267</v>
      </c>
      <c r="F113" s="47">
        <v>40200</v>
      </c>
      <c r="G113" s="47">
        <v>40200</v>
      </c>
      <c r="H113" s="42">
        <f>G113-F113</f>
        <v>0</v>
      </c>
      <c r="I113" s="42">
        <f>G113*100/F113</f>
        <v>100</v>
      </c>
    </row>
    <row r="114" spans="1:9" ht="25.5" customHeight="1">
      <c r="A114" s="82" t="s">
        <v>307</v>
      </c>
      <c r="B114" s="69" t="s">
        <v>90</v>
      </c>
      <c r="C114" s="69" t="s">
        <v>142</v>
      </c>
      <c r="D114" s="69" t="s">
        <v>103</v>
      </c>
      <c r="E114" s="69" t="s">
        <v>143</v>
      </c>
      <c r="F114" s="47">
        <v>0</v>
      </c>
      <c r="G114" s="47">
        <v>0</v>
      </c>
      <c r="H114" s="42">
        <f t="shared" si="8"/>
        <v>0</v>
      </c>
      <c r="I114" s="42" t="e">
        <f t="shared" si="9"/>
        <v>#DIV/0!</v>
      </c>
    </row>
    <row r="115" spans="1:9" ht="22.5">
      <c r="A115" s="50" t="s">
        <v>226</v>
      </c>
      <c r="B115" s="69" t="s">
        <v>90</v>
      </c>
      <c r="C115" s="69" t="s">
        <v>199</v>
      </c>
      <c r="D115" s="69" t="s">
        <v>133</v>
      </c>
      <c r="E115" s="69" t="s">
        <v>127</v>
      </c>
      <c r="F115" s="47">
        <v>0</v>
      </c>
      <c r="G115" s="47">
        <v>0</v>
      </c>
      <c r="H115" s="42">
        <f>G115-F115</f>
        <v>0</v>
      </c>
      <c r="I115" s="42" t="e">
        <f>G115*100/F115</f>
        <v>#DIV/0!</v>
      </c>
    </row>
    <row r="116" spans="1:9" ht="22.5">
      <c r="A116" s="50" t="s">
        <v>227</v>
      </c>
      <c r="B116" s="69" t="s">
        <v>90</v>
      </c>
      <c r="C116" s="69" t="s">
        <v>200</v>
      </c>
      <c r="D116" s="69" t="s">
        <v>133</v>
      </c>
      <c r="E116" s="69" t="s">
        <v>127</v>
      </c>
      <c r="F116" s="47">
        <v>0</v>
      </c>
      <c r="G116" s="47">
        <v>0</v>
      </c>
      <c r="H116" s="42">
        <f>G116-F116</f>
        <v>0</v>
      </c>
      <c r="I116" s="42" t="e">
        <f>G116*100/F116</f>
        <v>#DIV/0!</v>
      </c>
    </row>
    <row r="117" spans="1:10" s="58" customFormat="1" ht="12.75">
      <c r="A117" s="76" t="s">
        <v>10</v>
      </c>
      <c r="B117" s="77" t="s">
        <v>91</v>
      </c>
      <c r="C117" s="77"/>
      <c r="D117" s="77"/>
      <c r="E117" s="77"/>
      <c r="F117" s="48">
        <f>F120+F121+F122+F123+F128+F130+F133</f>
        <v>16828233.13</v>
      </c>
      <c r="G117" s="48">
        <f>G120+G121+G122+G123+G128+G130+G133</f>
        <v>1399086.09</v>
      </c>
      <c r="H117" s="41">
        <f t="shared" si="8"/>
        <v>-15429147.04</v>
      </c>
      <c r="I117" s="41">
        <f>G117/F117*100</f>
        <v>8.313921486539332</v>
      </c>
      <c r="J117" s="94"/>
    </row>
    <row r="118" spans="1:9" ht="12.75" hidden="1">
      <c r="A118" s="46" t="s">
        <v>282</v>
      </c>
      <c r="B118" s="49" t="s">
        <v>91</v>
      </c>
      <c r="C118" s="49" t="s">
        <v>289</v>
      </c>
      <c r="D118" s="49" t="s">
        <v>133</v>
      </c>
      <c r="E118" s="49" t="s">
        <v>136</v>
      </c>
      <c r="F118" s="47">
        <v>0</v>
      </c>
      <c r="G118" s="47">
        <v>0</v>
      </c>
      <c r="H118" s="42">
        <f>G118-F118</f>
        <v>0</v>
      </c>
      <c r="I118" s="42" t="e">
        <f>G118/F118*100</f>
        <v>#DIV/0!</v>
      </c>
    </row>
    <row r="119" spans="1:9" ht="12.75" hidden="1">
      <c r="A119" s="46" t="s">
        <v>282</v>
      </c>
      <c r="B119" s="49" t="s">
        <v>91</v>
      </c>
      <c r="C119" s="49" t="s">
        <v>290</v>
      </c>
      <c r="D119" s="49" t="s">
        <v>133</v>
      </c>
      <c r="E119" s="49" t="s">
        <v>136</v>
      </c>
      <c r="F119" s="47">
        <v>0</v>
      </c>
      <c r="G119" s="47">
        <v>0</v>
      </c>
      <c r="H119" s="42">
        <f>G119-F119</f>
        <v>0</v>
      </c>
      <c r="I119" s="42" t="e">
        <f>G119/F119*100</f>
        <v>#DIV/0!</v>
      </c>
    </row>
    <row r="120" spans="1:9" ht="14.25" customHeight="1">
      <c r="A120" s="82" t="s">
        <v>374</v>
      </c>
      <c r="B120" s="49" t="s">
        <v>91</v>
      </c>
      <c r="C120" s="49" t="s">
        <v>325</v>
      </c>
      <c r="D120" s="49" t="s">
        <v>372</v>
      </c>
      <c r="E120" s="49" t="s">
        <v>373</v>
      </c>
      <c r="F120" s="47">
        <v>13133584.73</v>
      </c>
      <c r="G120" s="47">
        <v>0</v>
      </c>
      <c r="H120" s="42">
        <f>G120-F120</f>
        <v>-13133584.73</v>
      </c>
      <c r="I120" s="42">
        <f>G120*100/F120</f>
        <v>0</v>
      </c>
    </row>
    <row r="121" spans="1:9" ht="34.5" customHeight="1">
      <c r="A121" s="82" t="s">
        <v>308</v>
      </c>
      <c r="B121" s="49" t="s">
        <v>91</v>
      </c>
      <c r="C121" s="49" t="s">
        <v>325</v>
      </c>
      <c r="D121" s="49" t="s">
        <v>133</v>
      </c>
      <c r="E121" s="49" t="s">
        <v>127</v>
      </c>
      <c r="F121" s="47">
        <v>310889.28</v>
      </c>
      <c r="G121" s="47">
        <v>0</v>
      </c>
      <c r="H121" s="42">
        <f>G121-F121</f>
        <v>-310889.28</v>
      </c>
      <c r="I121" s="42">
        <f aca="true" t="shared" si="10" ref="I121:I133">G121*100/F121</f>
        <v>0</v>
      </c>
    </row>
    <row r="122" spans="1:9" ht="14.25" customHeight="1">
      <c r="A122" s="82" t="s">
        <v>375</v>
      </c>
      <c r="B122" s="49" t="s">
        <v>91</v>
      </c>
      <c r="C122" s="49" t="s">
        <v>362</v>
      </c>
      <c r="D122" s="49" t="s">
        <v>376</v>
      </c>
      <c r="E122" s="49" t="s">
        <v>373</v>
      </c>
      <c r="F122" s="47">
        <v>68778</v>
      </c>
      <c r="G122" s="47">
        <v>0</v>
      </c>
      <c r="H122" s="42">
        <f>G122-F122</f>
        <v>-68778</v>
      </c>
      <c r="I122" s="42">
        <f t="shared" si="10"/>
        <v>0</v>
      </c>
    </row>
    <row r="123" spans="1:9" s="108" customFormat="1" ht="12.75">
      <c r="A123" s="106" t="s">
        <v>170</v>
      </c>
      <c r="B123" s="107"/>
      <c r="C123" s="107"/>
      <c r="D123" s="107"/>
      <c r="E123" s="107"/>
      <c r="F123" s="61">
        <f>F124+F125+F126+F39</f>
        <v>1823735.31</v>
      </c>
      <c r="G123" s="61">
        <f>G124+G125+G126+G39</f>
        <v>1399086.09</v>
      </c>
      <c r="H123" s="71">
        <f t="shared" si="8"/>
        <v>-424649.22</v>
      </c>
      <c r="I123" s="71">
        <f t="shared" si="10"/>
        <v>76.71541381737023</v>
      </c>
    </row>
    <row r="124" spans="1:9" ht="12.75">
      <c r="A124" s="46" t="s">
        <v>212</v>
      </c>
      <c r="B124" s="49" t="s">
        <v>91</v>
      </c>
      <c r="C124" s="49" t="s">
        <v>171</v>
      </c>
      <c r="D124" s="49" t="s">
        <v>133</v>
      </c>
      <c r="E124" s="49" t="s">
        <v>136</v>
      </c>
      <c r="F124" s="47">
        <v>142485.31</v>
      </c>
      <c r="G124" s="47">
        <v>95692.8</v>
      </c>
      <c r="H124" s="42">
        <f>G124-F124</f>
        <v>-46792.509999999995</v>
      </c>
      <c r="I124" s="42">
        <f t="shared" si="10"/>
        <v>67.15976545231224</v>
      </c>
    </row>
    <row r="125" spans="1:9" ht="12.75">
      <c r="A125" s="46" t="s">
        <v>170</v>
      </c>
      <c r="B125" s="49" t="s">
        <v>91</v>
      </c>
      <c r="C125" s="49" t="s">
        <v>171</v>
      </c>
      <c r="D125" s="49" t="s">
        <v>369</v>
      </c>
      <c r="E125" s="49" t="s">
        <v>135</v>
      </c>
      <c r="F125" s="47">
        <v>1681250</v>
      </c>
      <c r="G125" s="47">
        <v>1303393.29</v>
      </c>
      <c r="H125" s="42">
        <f t="shared" si="8"/>
        <v>-377856.70999999996</v>
      </c>
      <c r="I125" s="42">
        <f t="shared" si="10"/>
        <v>77.52525144981412</v>
      </c>
    </row>
    <row r="126" spans="1:9" ht="12.75">
      <c r="A126" s="46" t="s">
        <v>214</v>
      </c>
      <c r="B126" s="49" t="s">
        <v>91</v>
      </c>
      <c r="C126" s="49" t="s">
        <v>171</v>
      </c>
      <c r="D126" s="49" t="s">
        <v>133</v>
      </c>
      <c r="E126" s="49" t="s">
        <v>267</v>
      </c>
      <c r="F126" s="47">
        <v>0</v>
      </c>
      <c r="G126" s="47">
        <v>0</v>
      </c>
      <c r="H126" s="42">
        <f>G126-F126</f>
        <v>0</v>
      </c>
      <c r="I126" s="42" t="e">
        <f t="shared" si="10"/>
        <v>#DIV/0!</v>
      </c>
    </row>
    <row r="127" spans="1:9" ht="12.75" hidden="1">
      <c r="A127" s="46" t="s">
        <v>153</v>
      </c>
      <c r="B127" s="49" t="s">
        <v>91</v>
      </c>
      <c r="C127" s="49" t="s">
        <v>171</v>
      </c>
      <c r="D127" s="49" t="s">
        <v>221</v>
      </c>
      <c r="E127" s="49" t="s">
        <v>137</v>
      </c>
      <c r="F127" s="47">
        <v>0</v>
      </c>
      <c r="G127" s="47">
        <v>0</v>
      </c>
      <c r="H127" s="42">
        <f>G127-F127</f>
        <v>0</v>
      </c>
      <c r="I127" s="42" t="e">
        <f t="shared" si="10"/>
        <v>#DIV/0!</v>
      </c>
    </row>
    <row r="128" spans="1:9" s="108" customFormat="1" ht="12.75">
      <c r="A128" s="106" t="s">
        <v>344</v>
      </c>
      <c r="B128" s="107"/>
      <c r="C128" s="107"/>
      <c r="D128" s="107"/>
      <c r="E128" s="107"/>
      <c r="F128" s="61">
        <f>F129</f>
        <v>0</v>
      </c>
      <c r="G128" s="61">
        <f>G129</f>
        <v>0</v>
      </c>
      <c r="H128" s="71">
        <f>G128-F128</f>
        <v>0</v>
      </c>
      <c r="I128" s="71" t="e">
        <f t="shared" si="10"/>
        <v>#DIV/0!</v>
      </c>
    </row>
    <row r="129" spans="1:9" s="58" customFormat="1" ht="12.75">
      <c r="A129" s="80" t="s">
        <v>329</v>
      </c>
      <c r="B129" s="86" t="s">
        <v>91</v>
      </c>
      <c r="C129" s="86" t="s">
        <v>339</v>
      </c>
      <c r="D129" s="86" t="s">
        <v>133</v>
      </c>
      <c r="E129" s="86" t="s">
        <v>267</v>
      </c>
      <c r="F129" s="47">
        <v>0</v>
      </c>
      <c r="G129" s="47">
        <v>0</v>
      </c>
      <c r="H129" s="42">
        <f>G129-F129</f>
        <v>0</v>
      </c>
      <c r="I129" s="42" t="e">
        <f t="shared" si="10"/>
        <v>#DIV/0!</v>
      </c>
    </row>
    <row r="130" spans="1:9" ht="12.75">
      <c r="A130" s="70" t="s">
        <v>168</v>
      </c>
      <c r="B130" s="49"/>
      <c r="C130" s="49"/>
      <c r="D130" s="49"/>
      <c r="E130" s="49"/>
      <c r="F130" s="59">
        <f>F131+F132</f>
        <v>97999.5</v>
      </c>
      <c r="G130" s="59">
        <f>G131+G132</f>
        <v>0</v>
      </c>
      <c r="H130" s="60">
        <f>G130-F130</f>
        <v>-97999.5</v>
      </c>
      <c r="I130" s="60">
        <f t="shared" si="10"/>
        <v>0</v>
      </c>
    </row>
    <row r="131" spans="1:9" ht="12.75">
      <c r="A131" s="46" t="s">
        <v>228</v>
      </c>
      <c r="B131" s="49" t="s">
        <v>91</v>
      </c>
      <c r="C131" s="49" t="s">
        <v>172</v>
      </c>
      <c r="D131" s="49" t="s">
        <v>133</v>
      </c>
      <c r="E131" s="49" t="s">
        <v>136</v>
      </c>
      <c r="F131" s="47">
        <v>97999.5</v>
      </c>
      <c r="G131" s="47">
        <v>0</v>
      </c>
      <c r="H131" s="42">
        <f t="shared" si="8"/>
        <v>-97999.5</v>
      </c>
      <c r="I131" s="42">
        <f t="shared" si="10"/>
        <v>0</v>
      </c>
    </row>
    <row r="132" spans="1:9" ht="12.75" hidden="1">
      <c r="A132" s="46" t="s">
        <v>169</v>
      </c>
      <c r="B132" s="49" t="s">
        <v>91</v>
      </c>
      <c r="C132" s="49" t="s">
        <v>172</v>
      </c>
      <c r="D132" s="49" t="s">
        <v>133</v>
      </c>
      <c r="E132" s="49" t="s">
        <v>127</v>
      </c>
      <c r="F132" s="47">
        <v>0</v>
      </c>
      <c r="G132" s="47">
        <v>0</v>
      </c>
      <c r="H132" s="42">
        <f t="shared" si="8"/>
        <v>0</v>
      </c>
      <c r="I132" s="42" t="e">
        <f t="shared" si="10"/>
        <v>#DIV/0!</v>
      </c>
    </row>
    <row r="133" spans="1:9" ht="12.75">
      <c r="A133" s="70" t="s">
        <v>229</v>
      </c>
      <c r="B133" s="49"/>
      <c r="C133" s="49"/>
      <c r="D133" s="49"/>
      <c r="E133" s="49"/>
      <c r="F133" s="61">
        <f>F134+F135+F144+F145+F146+F147</f>
        <v>1393246.31</v>
      </c>
      <c r="G133" s="61">
        <f>G134+G135+G144+G145+G146</f>
        <v>0</v>
      </c>
      <c r="H133" s="71">
        <f>G133-F133</f>
        <v>-1393246.31</v>
      </c>
      <c r="I133" s="71">
        <f t="shared" si="10"/>
        <v>0</v>
      </c>
    </row>
    <row r="134" spans="1:10" ht="12.75">
      <c r="A134" s="46" t="s">
        <v>230</v>
      </c>
      <c r="B134" s="49" t="s">
        <v>91</v>
      </c>
      <c r="C134" s="49" t="s">
        <v>173</v>
      </c>
      <c r="D134" s="49" t="s">
        <v>133</v>
      </c>
      <c r="E134" s="49" t="s">
        <v>136</v>
      </c>
      <c r="F134" s="47">
        <v>37890.52</v>
      </c>
      <c r="G134" s="47">
        <v>0</v>
      </c>
      <c r="H134" s="42">
        <f aca="true" t="shared" si="11" ref="H134:H141">G134-F134</f>
        <v>-37890.52</v>
      </c>
      <c r="I134" s="42">
        <f aca="true" t="shared" si="12" ref="I134:I143">G134*100/F134</f>
        <v>0</v>
      </c>
      <c r="J134" s="52"/>
    </row>
    <row r="135" spans="1:9" ht="12.75">
      <c r="A135" s="46" t="s">
        <v>213</v>
      </c>
      <c r="B135" s="49" t="s">
        <v>91</v>
      </c>
      <c r="C135" s="49" t="s">
        <v>173</v>
      </c>
      <c r="D135" s="49" t="s">
        <v>133</v>
      </c>
      <c r="E135" s="49" t="s">
        <v>127</v>
      </c>
      <c r="F135" s="47">
        <v>79593.03</v>
      </c>
      <c r="G135" s="47">
        <v>0</v>
      </c>
      <c r="H135" s="42">
        <f t="shared" si="11"/>
        <v>-79593.03</v>
      </c>
      <c r="I135" s="42">
        <f t="shared" si="12"/>
        <v>0</v>
      </c>
    </row>
    <row r="136" spans="1:9" ht="12.75" hidden="1">
      <c r="A136" s="54" t="s">
        <v>215</v>
      </c>
      <c r="B136" s="49" t="s">
        <v>91</v>
      </c>
      <c r="C136" s="49" t="s">
        <v>173</v>
      </c>
      <c r="D136" s="49" t="s">
        <v>133</v>
      </c>
      <c r="E136" s="49" t="s">
        <v>107</v>
      </c>
      <c r="F136" s="47">
        <v>0</v>
      </c>
      <c r="G136" s="47">
        <v>0</v>
      </c>
      <c r="H136" s="42">
        <f t="shared" si="11"/>
        <v>0</v>
      </c>
      <c r="I136" s="42" t="e">
        <f t="shared" si="12"/>
        <v>#DIV/0!</v>
      </c>
    </row>
    <row r="137" spans="1:9" s="62" customFormat="1" ht="12.75" hidden="1">
      <c r="A137" s="46" t="s">
        <v>214</v>
      </c>
      <c r="B137" s="49" t="s">
        <v>91</v>
      </c>
      <c r="C137" s="49" t="s">
        <v>173</v>
      </c>
      <c r="D137" s="49" t="s">
        <v>133</v>
      </c>
      <c r="E137" s="49" t="s">
        <v>138</v>
      </c>
      <c r="F137" s="47">
        <v>0</v>
      </c>
      <c r="G137" s="47">
        <v>0</v>
      </c>
      <c r="H137" s="42">
        <f t="shared" si="11"/>
        <v>0</v>
      </c>
      <c r="I137" s="42" t="e">
        <f t="shared" si="12"/>
        <v>#DIV/0!</v>
      </c>
    </row>
    <row r="138" spans="1:9" ht="22.5" hidden="1">
      <c r="A138" s="54" t="s">
        <v>231</v>
      </c>
      <c r="B138" s="49" t="s">
        <v>91</v>
      </c>
      <c r="C138" s="49" t="s">
        <v>201</v>
      </c>
      <c r="D138" s="49" t="s">
        <v>133</v>
      </c>
      <c r="E138" s="49" t="s">
        <v>136</v>
      </c>
      <c r="F138" s="47">
        <v>0</v>
      </c>
      <c r="G138" s="47">
        <v>0</v>
      </c>
      <c r="H138" s="42">
        <f>G138-F138</f>
        <v>0</v>
      </c>
      <c r="I138" s="42" t="e">
        <f>G138*100/F138</f>
        <v>#DIV/0!</v>
      </c>
    </row>
    <row r="139" spans="1:9" ht="22.5" hidden="1">
      <c r="A139" s="54" t="s">
        <v>232</v>
      </c>
      <c r="B139" s="49" t="s">
        <v>91</v>
      </c>
      <c r="C139" s="49" t="s">
        <v>204</v>
      </c>
      <c r="D139" s="49" t="s">
        <v>133</v>
      </c>
      <c r="E139" s="49" t="s">
        <v>136</v>
      </c>
      <c r="F139" s="47">
        <v>0</v>
      </c>
      <c r="G139" s="47">
        <v>0</v>
      </c>
      <c r="H139" s="42">
        <f t="shared" si="11"/>
        <v>0</v>
      </c>
      <c r="I139" s="42" t="e">
        <f t="shared" si="12"/>
        <v>#DIV/0!</v>
      </c>
    </row>
    <row r="140" spans="1:9" ht="22.5" hidden="1">
      <c r="A140" s="54" t="s">
        <v>233</v>
      </c>
      <c r="B140" s="49" t="s">
        <v>91</v>
      </c>
      <c r="C140" s="49" t="s">
        <v>206</v>
      </c>
      <c r="D140" s="49" t="s">
        <v>133</v>
      </c>
      <c r="E140" s="49" t="s">
        <v>136</v>
      </c>
      <c r="F140" s="47">
        <v>0</v>
      </c>
      <c r="G140" s="47">
        <v>0</v>
      </c>
      <c r="H140" s="42">
        <f>G140-F140</f>
        <v>0</v>
      </c>
      <c r="I140" s="42" t="e">
        <f>G140*100/F140</f>
        <v>#DIV/0!</v>
      </c>
    </row>
    <row r="141" spans="1:9" ht="22.5" hidden="1">
      <c r="A141" s="54" t="s">
        <v>232</v>
      </c>
      <c r="B141" s="49" t="s">
        <v>91</v>
      </c>
      <c r="C141" s="49" t="s">
        <v>207</v>
      </c>
      <c r="D141" s="49" t="s">
        <v>133</v>
      </c>
      <c r="E141" s="49" t="s">
        <v>136</v>
      </c>
      <c r="F141" s="47">
        <v>0</v>
      </c>
      <c r="G141" s="47">
        <v>0</v>
      </c>
      <c r="H141" s="42">
        <f t="shared" si="11"/>
        <v>0</v>
      </c>
      <c r="I141" s="42" t="e">
        <f t="shared" si="12"/>
        <v>#DIV/0!</v>
      </c>
    </row>
    <row r="142" spans="1:9" s="22" customFormat="1" ht="12" customHeight="1" hidden="1">
      <c r="A142" s="79" t="s">
        <v>244</v>
      </c>
      <c r="B142" s="53" t="s">
        <v>93</v>
      </c>
      <c r="C142" s="53"/>
      <c r="D142" s="53"/>
      <c r="E142" s="53"/>
      <c r="F142" s="48">
        <f>F143</f>
        <v>0</v>
      </c>
      <c r="G142" s="48">
        <f>G143</f>
        <v>0</v>
      </c>
      <c r="H142" s="41">
        <f aca="true" t="shared" si="13" ref="H142:H156">G142-F142</f>
        <v>0</v>
      </c>
      <c r="I142" s="41" t="e">
        <f t="shared" si="12"/>
        <v>#DIV/0!</v>
      </c>
    </row>
    <row r="143" spans="1:9" ht="16.5" customHeight="1" hidden="1">
      <c r="A143" s="54" t="s">
        <v>245</v>
      </c>
      <c r="B143" s="49" t="s">
        <v>93</v>
      </c>
      <c r="C143" s="49" t="s">
        <v>165</v>
      </c>
      <c r="D143" s="49" t="s">
        <v>242</v>
      </c>
      <c r="E143" s="49" t="s">
        <v>243</v>
      </c>
      <c r="F143" s="47">
        <v>0</v>
      </c>
      <c r="G143" s="47">
        <v>0</v>
      </c>
      <c r="H143" s="42">
        <f t="shared" si="13"/>
        <v>0</v>
      </c>
      <c r="I143" s="42" t="e">
        <f t="shared" si="12"/>
        <v>#DIV/0!</v>
      </c>
    </row>
    <row r="144" spans="1:10" ht="12.75">
      <c r="A144" s="46" t="s">
        <v>230</v>
      </c>
      <c r="B144" s="49" t="s">
        <v>91</v>
      </c>
      <c r="C144" s="49" t="s">
        <v>173</v>
      </c>
      <c r="D144" s="49" t="s">
        <v>133</v>
      </c>
      <c r="E144" s="49" t="s">
        <v>271</v>
      </c>
      <c r="F144" s="47">
        <v>3000</v>
      </c>
      <c r="G144" s="47">
        <v>0</v>
      </c>
      <c r="H144" s="42">
        <f t="shared" si="13"/>
        <v>-3000</v>
      </c>
      <c r="I144" s="42">
        <f aca="true" t="shared" si="14" ref="I144:I152">G144*100/F144</f>
        <v>0</v>
      </c>
      <c r="J144" s="52"/>
    </row>
    <row r="145" spans="1:9" ht="12.75">
      <c r="A145" s="46" t="s">
        <v>213</v>
      </c>
      <c r="B145" s="49" t="s">
        <v>91</v>
      </c>
      <c r="C145" s="49" t="s">
        <v>173</v>
      </c>
      <c r="D145" s="49" t="s">
        <v>133</v>
      </c>
      <c r="E145" s="49" t="s">
        <v>309</v>
      </c>
      <c r="F145" s="47">
        <v>0</v>
      </c>
      <c r="G145" s="47">
        <v>0</v>
      </c>
      <c r="H145" s="42">
        <f t="shared" si="13"/>
        <v>0</v>
      </c>
      <c r="I145" s="42" t="e">
        <f t="shared" si="14"/>
        <v>#DIV/0!</v>
      </c>
    </row>
    <row r="146" spans="1:9" ht="12.75">
      <c r="A146" s="46" t="s">
        <v>213</v>
      </c>
      <c r="B146" s="49" t="s">
        <v>91</v>
      </c>
      <c r="C146" s="49" t="s">
        <v>173</v>
      </c>
      <c r="D146" s="49" t="s">
        <v>133</v>
      </c>
      <c r="E146" s="49" t="s">
        <v>267</v>
      </c>
      <c r="F146" s="47">
        <v>0</v>
      </c>
      <c r="G146" s="47">
        <v>0</v>
      </c>
      <c r="H146" s="42">
        <f t="shared" si="13"/>
        <v>0</v>
      </c>
      <c r="I146" s="42" t="e">
        <f t="shared" si="14"/>
        <v>#DIV/0!</v>
      </c>
    </row>
    <row r="147" spans="1:9" ht="12.75">
      <c r="A147" s="46" t="s">
        <v>213</v>
      </c>
      <c r="B147" s="49" t="s">
        <v>91</v>
      </c>
      <c r="C147" s="49" t="s">
        <v>173</v>
      </c>
      <c r="D147" s="49" t="s">
        <v>133</v>
      </c>
      <c r="E147" s="49" t="s">
        <v>127</v>
      </c>
      <c r="F147" s="47">
        <v>1272762.76</v>
      </c>
      <c r="G147" s="47">
        <v>0</v>
      </c>
      <c r="H147" s="42">
        <f>G147-F147</f>
        <v>-1272762.76</v>
      </c>
      <c r="I147" s="42">
        <f>G147*100/F147</f>
        <v>0</v>
      </c>
    </row>
    <row r="148" spans="1:9" ht="12.75">
      <c r="A148" s="46" t="s">
        <v>348</v>
      </c>
      <c r="B148" s="49"/>
      <c r="C148" s="49"/>
      <c r="D148" s="49"/>
      <c r="E148" s="49"/>
      <c r="F148" s="47">
        <f>F149+F150</f>
        <v>0</v>
      </c>
      <c r="G148" s="47">
        <f>G149+G150</f>
        <v>0</v>
      </c>
      <c r="H148" s="42">
        <f t="shared" si="13"/>
        <v>0</v>
      </c>
      <c r="I148" s="42" t="e">
        <f t="shared" si="14"/>
        <v>#DIV/0!</v>
      </c>
    </row>
    <row r="149" spans="1:9" ht="12.75">
      <c r="A149" s="46" t="s">
        <v>213</v>
      </c>
      <c r="B149" s="49" t="s">
        <v>91</v>
      </c>
      <c r="C149" s="49" t="s">
        <v>151</v>
      </c>
      <c r="D149" s="49" t="s">
        <v>345</v>
      </c>
      <c r="E149" s="49" t="s">
        <v>347</v>
      </c>
      <c r="F149" s="47">
        <v>0</v>
      </c>
      <c r="G149" s="47">
        <v>0</v>
      </c>
      <c r="H149" s="42">
        <f t="shared" si="13"/>
        <v>0</v>
      </c>
      <c r="I149" s="42" t="e">
        <f t="shared" si="14"/>
        <v>#DIV/0!</v>
      </c>
    </row>
    <row r="150" spans="1:9" ht="12.75">
      <c r="A150" s="46" t="s">
        <v>213</v>
      </c>
      <c r="B150" s="49" t="s">
        <v>91</v>
      </c>
      <c r="C150" s="49" t="s">
        <v>151</v>
      </c>
      <c r="D150" s="49" t="s">
        <v>346</v>
      </c>
      <c r="E150" s="49" t="s">
        <v>347</v>
      </c>
      <c r="F150" s="47">
        <v>0</v>
      </c>
      <c r="G150" s="47">
        <v>0</v>
      </c>
      <c r="H150" s="42">
        <f t="shared" si="13"/>
        <v>0</v>
      </c>
      <c r="I150" s="42" t="e">
        <f t="shared" si="14"/>
        <v>#DIV/0!</v>
      </c>
    </row>
    <row r="151" spans="1:9" s="22" customFormat="1" ht="12.75">
      <c r="A151" s="51" t="s">
        <v>66</v>
      </c>
      <c r="B151" s="53" t="s">
        <v>94</v>
      </c>
      <c r="C151" s="53"/>
      <c r="D151" s="53"/>
      <c r="E151" s="53"/>
      <c r="F151" s="48">
        <f>F152</f>
        <v>1508667.44</v>
      </c>
      <c r="G151" s="48">
        <f>G152</f>
        <v>1011190.59</v>
      </c>
      <c r="H151" s="41">
        <f t="shared" si="13"/>
        <v>-497476.85</v>
      </c>
      <c r="I151" s="41">
        <f t="shared" si="14"/>
        <v>67.025413500009</v>
      </c>
    </row>
    <row r="152" spans="1:10" ht="12.75">
      <c r="A152" s="51" t="s">
        <v>174</v>
      </c>
      <c r="B152" s="53" t="s">
        <v>95</v>
      </c>
      <c r="C152" s="53"/>
      <c r="D152" s="53"/>
      <c r="E152" s="53"/>
      <c r="F152" s="48">
        <f>F155+F178+F179</f>
        <v>1508667.44</v>
      </c>
      <c r="G152" s="48">
        <f>G155+G178+G179</f>
        <v>1011190.59</v>
      </c>
      <c r="H152" s="41">
        <f t="shared" si="13"/>
        <v>-497476.85</v>
      </c>
      <c r="I152" s="41">
        <f t="shared" si="14"/>
        <v>67.025413500009</v>
      </c>
      <c r="J152" s="96"/>
    </row>
    <row r="153" spans="1:9" ht="12.75" hidden="1">
      <c r="A153" s="46" t="s">
        <v>175</v>
      </c>
      <c r="B153" s="49"/>
      <c r="C153" s="49"/>
      <c r="D153" s="49"/>
      <c r="E153" s="49"/>
      <c r="F153" s="47">
        <v>0</v>
      </c>
      <c r="G153" s="47">
        <v>0</v>
      </c>
      <c r="H153" s="42">
        <f t="shared" si="13"/>
        <v>0</v>
      </c>
      <c r="I153" s="42">
        <v>0</v>
      </c>
    </row>
    <row r="154" spans="1:9" ht="12.75" hidden="1">
      <c r="A154" s="51" t="s">
        <v>176</v>
      </c>
      <c r="B154" s="53"/>
      <c r="C154" s="53"/>
      <c r="D154" s="53"/>
      <c r="E154" s="53"/>
      <c r="F154" s="48">
        <f>F153</f>
        <v>0</v>
      </c>
      <c r="G154" s="48">
        <f>G153</f>
        <v>0</v>
      </c>
      <c r="H154" s="41">
        <f t="shared" si="13"/>
        <v>0</v>
      </c>
      <c r="I154" s="41" t="e">
        <f>G154/F154*100</f>
        <v>#DIV/0!</v>
      </c>
    </row>
    <row r="155" spans="1:9" ht="12.75">
      <c r="A155" s="46" t="s">
        <v>177</v>
      </c>
      <c r="B155" s="49"/>
      <c r="C155" s="49"/>
      <c r="D155" s="49"/>
      <c r="E155" s="49"/>
      <c r="F155" s="47">
        <f>F156+F157+F159+F163+F164+F165+F166+F167+F169+F171+F173+F174</f>
        <v>571263.96</v>
      </c>
      <c r="G155" s="47">
        <f>G156+G157+G159+G163+G164+G165+G166+G167+G169+G171+G173+G174</f>
        <v>571263.96</v>
      </c>
      <c r="H155" s="42">
        <f t="shared" si="13"/>
        <v>0</v>
      </c>
      <c r="I155" s="42">
        <f aca="true" t="shared" si="15" ref="I155:I178">G155*100/F155</f>
        <v>100</v>
      </c>
    </row>
    <row r="156" spans="1:9" ht="12.75">
      <c r="A156" s="54" t="s">
        <v>210</v>
      </c>
      <c r="B156" s="49" t="s">
        <v>95</v>
      </c>
      <c r="C156" s="49" t="s">
        <v>234</v>
      </c>
      <c r="D156" s="49" t="s">
        <v>195</v>
      </c>
      <c r="E156" s="49" t="s">
        <v>121</v>
      </c>
      <c r="F156" s="47">
        <v>281041.06</v>
      </c>
      <c r="G156" s="47">
        <v>281041.06</v>
      </c>
      <c r="H156" s="42">
        <f t="shared" si="13"/>
        <v>0</v>
      </c>
      <c r="I156" s="42">
        <f t="shared" si="15"/>
        <v>100</v>
      </c>
    </row>
    <row r="157" spans="1:9" ht="22.5">
      <c r="A157" s="38" t="s">
        <v>265</v>
      </c>
      <c r="B157" s="49" t="s">
        <v>95</v>
      </c>
      <c r="C157" s="49" t="s">
        <v>234</v>
      </c>
      <c r="D157" s="49" t="s">
        <v>195</v>
      </c>
      <c r="E157" s="49" t="s">
        <v>266</v>
      </c>
      <c r="F157" s="47">
        <v>1173.87</v>
      </c>
      <c r="G157" s="47">
        <v>1173.87</v>
      </c>
      <c r="H157" s="42">
        <f aca="true" t="shared" si="16" ref="H157:H162">G157-F157</f>
        <v>0</v>
      </c>
      <c r="I157" s="42">
        <f t="shared" si="15"/>
        <v>100</v>
      </c>
    </row>
    <row r="158" spans="1:9" ht="14.25" customHeight="1" hidden="1">
      <c r="A158" s="54" t="s">
        <v>247</v>
      </c>
      <c r="B158" s="49" t="s">
        <v>95</v>
      </c>
      <c r="C158" s="49" t="s">
        <v>234</v>
      </c>
      <c r="D158" s="49" t="s">
        <v>196</v>
      </c>
      <c r="E158" s="49" t="s">
        <v>132</v>
      </c>
      <c r="F158" s="47">
        <v>0</v>
      </c>
      <c r="G158" s="47">
        <v>0</v>
      </c>
      <c r="H158" s="42">
        <f t="shared" si="16"/>
        <v>0</v>
      </c>
      <c r="I158" s="42" t="e">
        <f>G158*100/F158</f>
        <v>#DIV/0!</v>
      </c>
    </row>
    <row r="159" spans="1:9" s="58" customFormat="1" ht="14.25" customHeight="1">
      <c r="A159" s="92" t="s">
        <v>213</v>
      </c>
      <c r="B159" s="86" t="s">
        <v>95</v>
      </c>
      <c r="C159" s="86" t="s">
        <v>234</v>
      </c>
      <c r="D159" s="86" t="s">
        <v>196</v>
      </c>
      <c r="E159" s="86" t="s">
        <v>266</v>
      </c>
      <c r="F159" s="47">
        <v>0</v>
      </c>
      <c r="G159" s="47">
        <v>0</v>
      </c>
      <c r="H159" s="42">
        <f t="shared" si="16"/>
        <v>0</v>
      </c>
      <c r="I159" s="42" t="e">
        <f>G159*100/F159</f>
        <v>#DIV/0!</v>
      </c>
    </row>
    <row r="160" spans="1:9" ht="13.5" customHeight="1" hidden="1">
      <c r="A160" s="54" t="s">
        <v>252</v>
      </c>
      <c r="B160" s="49" t="s">
        <v>95</v>
      </c>
      <c r="C160" s="49" t="s">
        <v>234</v>
      </c>
      <c r="D160" s="49" t="s">
        <v>196</v>
      </c>
      <c r="E160" s="49" t="s">
        <v>253</v>
      </c>
      <c r="F160" s="47">
        <v>0</v>
      </c>
      <c r="G160" s="47">
        <v>0</v>
      </c>
      <c r="H160" s="42">
        <f t="shared" si="16"/>
        <v>0</v>
      </c>
      <c r="I160" s="42" t="e">
        <f>G160*100/F160</f>
        <v>#DIV/0!</v>
      </c>
    </row>
    <row r="161" spans="1:9" ht="12.75" hidden="1">
      <c r="A161" s="38" t="s">
        <v>208</v>
      </c>
      <c r="B161" s="49" t="s">
        <v>95</v>
      </c>
      <c r="C161" s="49" t="s">
        <v>234</v>
      </c>
      <c r="D161" s="49" t="s">
        <v>196</v>
      </c>
      <c r="E161" s="49" t="s">
        <v>124</v>
      </c>
      <c r="F161" s="47"/>
      <c r="G161" s="47"/>
      <c r="H161" s="42">
        <f t="shared" si="16"/>
        <v>0</v>
      </c>
      <c r="I161" s="42" t="e">
        <f>G161*100/F161</f>
        <v>#DIV/0!</v>
      </c>
    </row>
    <row r="162" spans="1:9" ht="12.75" hidden="1">
      <c r="A162" s="38" t="s">
        <v>277</v>
      </c>
      <c r="B162" s="49" t="s">
        <v>95</v>
      </c>
      <c r="C162" s="49" t="s">
        <v>234</v>
      </c>
      <c r="D162" s="49" t="s">
        <v>196</v>
      </c>
      <c r="E162" s="49" t="s">
        <v>132</v>
      </c>
      <c r="F162" s="47"/>
      <c r="G162" s="47"/>
      <c r="H162" s="42">
        <f t="shared" si="16"/>
        <v>0</v>
      </c>
      <c r="I162" s="42" t="e">
        <f>G162*100/F162</f>
        <v>#DIV/0!</v>
      </c>
    </row>
    <row r="163" spans="1:9" ht="12.75">
      <c r="A163" s="54" t="s">
        <v>211</v>
      </c>
      <c r="B163" s="49" t="s">
        <v>95</v>
      </c>
      <c r="C163" s="49" t="s">
        <v>234</v>
      </c>
      <c r="D163" s="49" t="s">
        <v>197</v>
      </c>
      <c r="E163" s="49" t="s">
        <v>123</v>
      </c>
      <c r="F163" s="47">
        <v>83666.42</v>
      </c>
      <c r="G163" s="47">
        <v>83666.42</v>
      </c>
      <c r="H163" s="42">
        <f aca="true" t="shared" si="17" ref="H163:H209">G163-F163</f>
        <v>0</v>
      </c>
      <c r="I163" s="42">
        <f t="shared" si="15"/>
        <v>100</v>
      </c>
    </row>
    <row r="164" spans="1:9" ht="12.75">
      <c r="A164" s="54" t="s">
        <v>209</v>
      </c>
      <c r="B164" s="49" t="s">
        <v>95</v>
      </c>
      <c r="C164" s="49" t="s">
        <v>234</v>
      </c>
      <c r="D164" s="49" t="s">
        <v>133</v>
      </c>
      <c r="E164" s="49" t="s">
        <v>134</v>
      </c>
      <c r="F164" s="47">
        <v>0</v>
      </c>
      <c r="G164" s="47">
        <v>0</v>
      </c>
      <c r="H164" s="42">
        <f t="shared" si="17"/>
        <v>0</v>
      </c>
      <c r="I164" s="42" t="e">
        <f t="shared" si="15"/>
        <v>#DIV/0!</v>
      </c>
    </row>
    <row r="165" spans="1:9" ht="12.75">
      <c r="A165" s="54" t="s">
        <v>163</v>
      </c>
      <c r="B165" s="49" t="s">
        <v>95</v>
      </c>
      <c r="C165" s="49" t="s">
        <v>234</v>
      </c>
      <c r="D165" s="49" t="s">
        <v>133</v>
      </c>
      <c r="E165" s="49" t="s">
        <v>135</v>
      </c>
      <c r="F165" s="47">
        <v>0</v>
      </c>
      <c r="G165" s="47">
        <v>0</v>
      </c>
      <c r="H165" s="42">
        <f t="shared" si="17"/>
        <v>0</v>
      </c>
      <c r="I165" s="42" t="e">
        <f t="shared" si="15"/>
        <v>#DIV/0!</v>
      </c>
    </row>
    <row r="166" spans="1:9" ht="12.75">
      <c r="A166" s="54" t="s">
        <v>212</v>
      </c>
      <c r="B166" s="49" t="s">
        <v>95</v>
      </c>
      <c r="C166" s="49" t="s">
        <v>234</v>
      </c>
      <c r="D166" s="49" t="s">
        <v>133</v>
      </c>
      <c r="E166" s="49" t="s">
        <v>136</v>
      </c>
      <c r="F166" s="47">
        <v>4800</v>
      </c>
      <c r="G166" s="47">
        <v>4800</v>
      </c>
      <c r="H166" s="42">
        <f t="shared" si="17"/>
        <v>0</v>
      </c>
      <c r="I166" s="42">
        <f t="shared" si="15"/>
        <v>100</v>
      </c>
    </row>
    <row r="167" spans="1:9" ht="12.75">
      <c r="A167" s="54" t="s">
        <v>213</v>
      </c>
      <c r="B167" s="49" t="s">
        <v>95</v>
      </c>
      <c r="C167" s="49" t="s">
        <v>234</v>
      </c>
      <c r="D167" s="49" t="s">
        <v>133</v>
      </c>
      <c r="E167" s="49" t="s">
        <v>127</v>
      </c>
      <c r="F167" s="47">
        <v>8000</v>
      </c>
      <c r="G167" s="47">
        <v>8000</v>
      </c>
      <c r="H167" s="42">
        <f t="shared" si="17"/>
        <v>0</v>
      </c>
      <c r="I167" s="42">
        <f t="shared" si="15"/>
        <v>100</v>
      </c>
    </row>
    <row r="168" spans="1:9" ht="12.75" hidden="1">
      <c r="A168" s="54" t="s">
        <v>222</v>
      </c>
      <c r="B168" s="49" t="s">
        <v>95</v>
      </c>
      <c r="C168" s="49" t="s">
        <v>234</v>
      </c>
      <c r="D168" s="49" t="s">
        <v>133</v>
      </c>
      <c r="E168" s="49" t="s">
        <v>137</v>
      </c>
      <c r="F168" s="47"/>
      <c r="G168" s="47"/>
      <c r="H168" s="42">
        <f t="shared" si="17"/>
        <v>0</v>
      </c>
      <c r="I168" s="42" t="e">
        <f t="shared" si="15"/>
        <v>#DIV/0!</v>
      </c>
    </row>
    <row r="169" spans="1:9" ht="12.75">
      <c r="A169" s="54" t="s">
        <v>215</v>
      </c>
      <c r="B169" s="49" t="s">
        <v>95</v>
      </c>
      <c r="C169" s="49" t="s">
        <v>234</v>
      </c>
      <c r="D169" s="49" t="s">
        <v>133</v>
      </c>
      <c r="E169" s="49" t="s">
        <v>107</v>
      </c>
      <c r="F169" s="47">
        <v>9990</v>
      </c>
      <c r="G169" s="47">
        <v>9990</v>
      </c>
      <c r="H169" s="42">
        <f t="shared" si="17"/>
        <v>0</v>
      </c>
      <c r="I169" s="42">
        <f t="shared" si="15"/>
        <v>100</v>
      </c>
    </row>
    <row r="170" spans="1:9" ht="12.75" hidden="1">
      <c r="A170" s="38" t="s">
        <v>284</v>
      </c>
      <c r="B170" s="49" t="s">
        <v>95</v>
      </c>
      <c r="C170" s="49" t="s">
        <v>234</v>
      </c>
      <c r="D170" s="49" t="s">
        <v>133</v>
      </c>
      <c r="E170" s="49" t="s">
        <v>285</v>
      </c>
      <c r="F170" s="47">
        <v>0</v>
      </c>
      <c r="G170" s="47">
        <v>1080</v>
      </c>
      <c r="H170" s="42">
        <f t="shared" si="17"/>
        <v>1080</v>
      </c>
      <c r="I170" s="42" t="e">
        <f>G170*100/F170</f>
        <v>#DIV/0!</v>
      </c>
    </row>
    <row r="171" spans="1:9" ht="12.75">
      <c r="A171" s="54" t="s">
        <v>214</v>
      </c>
      <c r="B171" s="49" t="s">
        <v>95</v>
      </c>
      <c r="C171" s="49" t="s">
        <v>234</v>
      </c>
      <c r="D171" s="49" t="s">
        <v>133</v>
      </c>
      <c r="E171" s="49" t="s">
        <v>267</v>
      </c>
      <c r="F171" s="47">
        <v>3000</v>
      </c>
      <c r="G171" s="47">
        <v>3000</v>
      </c>
      <c r="H171" s="42">
        <f t="shared" si="17"/>
        <v>0</v>
      </c>
      <c r="I171" s="42">
        <f t="shared" si="15"/>
        <v>100</v>
      </c>
    </row>
    <row r="172" spans="1:9" ht="22.5" hidden="1">
      <c r="A172" s="54" t="s">
        <v>274</v>
      </c>
      <c r="B172" s="49" t="s">
        <v>95</v>
      </c>
      <c r="C172" s="49" t="s">
        <v>234</v>
      </c>
      <c r="D172" s="49" t="s">
        <v>133</v>
      </c>
      <c r="E172" s="49" t="s">
        <v>268</v>
      </c>
      <c r="F172" s="47">
        <v>0</v>
      </c>
      <c r="G172" s="47"/>
      <c r="H172" s="42">
        <f t="shared" si="17"/>
        <v>0</v>
      </c>
      <c r="I172" s="42" t="e">
        <f>G172*100/F172</f>
        <v>#DIV/0!</v>
      </c>
    </row>
    <row r="173" spans="1:9" ht="12.75">
      <c r="A173" s="54" t="s">
        <v>163</v>
      </c>
      <c r="B173" s="49" t="s">
        <v>95</v>
      </c>
      <c r="C173" s="49" t="s">
        <v>234</v>
      </c>
      <c r="D173" s="49" t="s">
        <v>369</v>
      </c>
      <c r="E173" s="49" t="s">
        <v>135</v>
      </c>
      <c r="F173" s="47">
        <v>123790.61</v>
      </c>
      <c r="G173" s="47">
        <v>123790.61</v>
      </c>
      <c r="H173" s="42">
        <f>G173-F173</f>
        <v>0</v>
      </c>
      <c r="I173" s="42">
        <f>G173*100/F173</f>
        <v>100</v>
      </c>
    </row>
    <row r="174" spans="1:9" ht="12.75">
      <c r="A174" s="54" t="s">
        <v>216</v>
      </c>
      <c r="B174" s="49" t="s">
        <v>95</v>
      </c>
      <c r="C174" s="49" t="s">
        <v>234</v>
      </c>
      <c r="D174" s="49" t="s">
        <v>139</v>
      </c>
      <c r="E174" s="49" t="s">
        <v>246</v>
      </c>
      <c r="F174" s="47">
        <v>55802</v>
      </c>
      <c r="G174" s="47">
        <v>55802</v>
      </c>
      <c r="H174" s="42">
        <f t="shared" si="17"/>
        <v>0</v>
      </c>
      <c r="I174" s="42">
        <f t="shared" si="15"/>
        <v>100</v>
      </c>
    </row>
    <row r="175" spans="1:9" ht="12.75" hidden="1">
      <c r="A175" s="54" t="s">
        <v>216</v>
      </c>
      <c r="B175" s="49" t="s">
        <v>95</v>
      </c>
      <c r="C175" s="49" t="s">
        <v>234</v>
      </c>
      <c r="D175" s="49" t="s">
        <v>139</v>
      </c>
      <c r="E175" s="49" t="s">
        <v>246</v>
      </c>
      <c r="F175" s="47"/>
      <c r="G175" s="47"/>
      <c r="H175" s="42">
        <f t="shared" si="17"/>
        <v>0</v>
      </c>
      <c r="I175" s="42" t="e">
        <f>G175*100/F175</f>
        <v>#DIV/0!</v>
      </c>
    </row>
    <row r="176" spans="1:9" ht="12.75" hidden="1">
      <c r="A176" s="54" t="s">
        <v>217</v>
      </c>
      <c r="B176" s="49" t="s">
        <v>95</v>
      </c>
      <c r="C176" s="49" t="s">
        <v>234</v>
      </c>
      <c r="D176" s="49" t="s">
        <v>221</v>
      </c>
      <c r="E176" s="49" t="s">
        <v>137</v>
      </c>
      <c r="F176" s="47"/>
      <c r="G176" s="47"/>
      <c r="H176" s="42">
        <f t="shared" si="17"/>
        <v>0</v>
      </c>
      <c r="I176" s="42" t="e">
        <f t="shared" si="15"/>
        <v>#DIV/0!</v>
      </c>
    </row>
    <row r="177" spans="1:9" ht="12.75" hidden="1">
      <c r="A177" s="54" t="s">
        <v>212</v>
      </c>
      <c r="B177" s="49" t="s">
        <v>95</v>
      </c>
      <c r="C177" s="49" t="s">
        <v>248</v>
      </c>
      <c r="D177" s="49" t="s">
        <v>133</v>
      </c>
      <c r="E177" s="49" t="s">
        <v>136</v>
      </c>
      <c r="F177" s="47"/>
      <c r="G177" s="47"/>
      <c r="H177" s="42">
        <f t="shared" si="17"/>
        <v>0</v>
      </c>
      <c r="I177" s="42" t="e">
        <f>G177*100/F177</f>
        <v>#DIV/0!</v>
      </c>
    </row>
    <row r="178" spans="1:9" ht="22.5">
      <c r="A178" s="54" t="s">
        <v>178</v>
      </c>
      <c r="B178" s="49" t="s">
        <v>95</v>
      </c>
      <c r="C178" s="49" t="s">
        <v>142</v>
      </c>
      <c r="D178" s="49" t="s">
        <v>103</v>
      </c>
      <c r="E178" s="49" t="s">
        <v>143</v>
      </c>
      <c r="F178" s="47">
        <v>37500</v>
      </c>
      <c r="G178" s="47">
        <v>37500</v>
      </c>
      <c r="H178" s="42">
        <f t="shared" si="17"/>
        <v>0</v>
      </c>
      <c r="I178" s="42">
        <f t="shared" si="15"/>
        <v>100</v>
      </c>
    </row>
    <row r="179" spans="1:9" ht="12.75">
      <c r="A179" s="54" t="s">
        <v>377</v>
      </c>
      <c r="B179" s="49" t="s">
        <v>95</v>
      </c>
      <c r="C179" s="49" t="s">
        <v>378</v>
      </c>
      <c r="D179" s="49" t="s">
        <v>379</v>
      </c>
      <c r="E179" s="49" t="s">
        <v>373</v>
      </c>
      <c r="F179" s="47">
        <v>899903.48</v>
      </c>
      <c r="G179" s="47">
        <v>402426.63</v>
      </c>
      <c r="H179" s="42">
        <f>G179-F179</f>
        <v>-497476.85</v>
      </c>
      <c r="I179" s="42">
        <f>G179*100/F179</f>
        <v>44.71886584992426</v>
      </c>
    </row>
    <row r="180" spans="1:9" ht="12.75">
      <c r="A180" s="51" t="s">
        <v>70</v>
      </c>
      <c r="B180" s="53" t="s">
        <v>96</v>
      </c>
      <c r="C180" s="53"/>
      <c r="D180" s="53"/>
      <c r="E180" s="53"/>
      <c r="F180" s="48">
        <f>F181</f>
        <v>2187500</v>
      </c>
      <c r="G180" s="48">
        <f>G181</f>
        <v>2187500</v>
      </c>
      <c r="H180" s="41">
        <f t="shared" si="17"/>
        <v>0</v>
      </c>
      <c r="I180" s="41">
        <f>G180/F180*100</f>
        <v>100</v>
      </c>
    </row>
    <row r="181" spans="1:10" s="22" customFormat="1" ht="12.75">
      <c r="A181" s="72" t="s">
        <v>31</v>
      </c>
      <c r="B181" s="73" t="s">
        <v>97</v>
      </c>
      <c r="C181" s="73"/>
      <c r="D181" s="73"/>
      <c r="E181" s="73"/>
      <c r="F181" s="40">
        <f>F182</f>
        <v>2187500</v>
      </c>
      <c r="G181" s="40">
        <f>G182</f>
        <v>2187500</v>
      </c>
      <c r="H181" s="41">
        <f t="shared" si="17"/>
        <v>0</v>
      </c>
      <c r="I181" s="41">
        <f>G181*100/F181</f>
        <v>100</v>
      </c>
      <c r="J181" s="97"/>
    </row>
    <row r="182" spans="1:9" s="55" customFormat="1" ht="12.75">
      <c r="A182" s="74" t="s">
        <v>179</v>
      </c>
      <c r="B182" s="75" t="s">
        <v>97</v>
      </c>
      <c r="C182" s="75" t="s">
        <v>142</v>
      </c>
      <c r="D182" s="75" t="s">
        <v>103</v>
      </c>
      <c r="E182" s="75" t="s">
        <v>143</v>
      </c>
      <c r="F182" s="39">
        <v>2187500</v>
      </c>
      <c r="G182" s="39">
        <v>2187500</v>
      </c>
      <c r="H182" s="42">
        <f t="shared" si="17"/>
        <v>0</v>
      </c>
      <c r="I182" s="42">
        <f>G182*100/F182</f>
        <v>100</v>
      </c>
    </row>
    <row r="183" spans="1:9" ht="12.75">
      <c r="A183" s="76" t="s">
        <v>71</v>
      </c>
      <c r="B183" s="77" t="s">
        <v>98</v>
      </c>
      <c r="C183" s="77"/>
      <c r="D183" s="77"/>
      <c r="E183" s="77"/>
      <c r="F183" s="48">
        <f>F184</f>
        <v>152110</v>
      </c>
      <c r="G183" s="48">
        <f>G184</f>
        <v>100328.42</v>
      </c>
      <c r="H183" s="41">
        <f t="shared" si="17"/>
        <v>-51781.58</v>
      </c>
      <c r="I183" s="41">
        <f>G183/F183*100</f>
        <v>65.9578068503057</v>
      </c>
    </row>
    <row r="184" spans="1:10" ht="12.75">
      <c r="A184" s="76" t="s">
        <v>33</v>
      </c>
      <c r="B184" s="77" t="s">
        <v>99</v>
      </c>
      <c r="C184" s="77"/>
      <c r="D184" s="77"/>
      <c r="E184" s="77"/>
      <c r="F184" s="48">
        <f>F185</f>
        <v>152110</v>
      </c>
      <c r="G184" s="48">
        <f>G185</f>
        <v>100328.42</v>
      </c>
      <c r="H184" s="41">
        <f t="shared" si="17"/>
        <v>-51781.58</v>
      </c>
      <c r="I184" s="41">
        <f>G184*100/F184</f>
        <v>65.9578068503057</v>
      </c>
      <c r="J184" s="93"/>
    </row>
    <row r="185" spans="1:9" ht="12.75">
      <c r="A185" s="46" t="s">
        <v>180</v>
      </c>
      <c r="B185" s="49" t="s">
        <v>99</v>
      </c>
      <c r="C185" s="49" t="s">
        <v>181</v>
      </c>
      <c r="D185" s="49" t="s">
        <v>182</v>
      </c>
      <c r="E185" s="49" t="s">
        <v>278</v>
      </c>
      <c r="F185" s="47">
        <v>152110</v>
      </c>
      <c r="G185" s="47">
        <v>100328.42</v>
      </c>
      <c r="H185" s="42">
        <f t="shared" si="17"/>
        <v>-51781.58</v>
      </c>
      <c r="I185" s="42">
        <f>G185*100/F185</f>
        <v>65.9578068503057</v>
      </c>
    </row>
    <row r="186" spans="1:10" s="22" customFormat="1" ht="12.75" hidden="1">
      <c r="A186" s="76" t="s">
        <v>257</v>
      </c>
      <c r="B186" s="53" t="s">
        <v>262</v>
      </c>
      <c r="C186" s="53"/>
      <c r="D186" s="53"/>
      <c r="E186" s="53"/>
      <c r="F186" s="48">
        <v>0</v>
      </c>
      <c r="G186" s="48">
        <v>0</v>
      </c>
      <c r="H186" s="41">
        <f t="shared" si="17"/>
        <v>0</v>
      </c>
      <c r="I186" s="41" t="e">
        <f>G186*100/F186</f>
        <v>#DIV/0!</v>
      </c>
      <c r="J186" s="97"/>
    </row>
    <row r="187" spans="1:9" ht="12.75" hidden="1">
      <c r="A187" s="80" t="s">
        <v>279</v>
      </c>
      <c r="B187" s="49" t="s">
        <v>262</v>
      </c>
      <c r="C187" s="49" t="s">
        <v>181</v>
      </c>
      <c r="D187" s="49" t="s">
        <v>310</v>
      </c>
      <c r="E187" s="49" t="s">
        <v>253</v>
      </c>
      <c r="F187" s="47">
        <v>0</v>
      </c>
      <c r="G187" s="47">
        <v>0</v>
      </c>
      <c r="H187" s="42">
        <f t="shared" si="17"/>
        <v>0</v>
      </c>
      <c r="I187" s="42" t="e">
        <f>G187*100/F187</f>
        <v>#DIV/0!</v>
      </c>
    </row>
    <row r="188" spans="1:10" ht="12.75">
      <c r="A188" s="51" t="s">
        <v>67</v>
      </c>
      <c r="B188" s="53" t="s">
        <v>101</v>
      </c>
      <c r="C188" s="53"/>
      <c r="D188" s="53"/>
      <c r="E188" s="53"/>
      <c r="F188" s="48">
        <f>F189+F208</f>
        <v>731251.03</v>
      </c>
      <c r="G188" s="48">
        <f>G189+G208</f>
        <v>567097.3999999999</v>
      </c>
      <c r="H188" s="41">
        <f t="shared" si="17"/>
        <v>-164153.63000000012</v>
      </c>
      <c r="I188" s="41">
        <f>G188/F188*100</f>
        <v>77.55167196140563</v>
      </c>
      <c r="J188" s="93"/>
    </row>
    <row r="189" spans="1:10" ht="12.75">
      <c r="A189" s="51" t="s">
        <v>32</v>
      </c>
      <c r="B189" s="53" t="s">
        <v>100</v>
      </c>
      <c r="C189" s="53"/>
      <c r="D189" s="53"/>
      <c r="E189" s="53"/>
      <c r="F189" s="48">
        <f>F190+F207</f>
        <v>731251.03</v>
      </c>
      <c r="G189" s="48">
        <f>G190+G207+G191</f>
        <v>567097.3999999999</v>
      </c>
      <c r="H189" s="41">
        <f t="shared" si="17"/>
        <v>-164153.63000000012</v>
      </c>
      <c r="I189" s="41">
        <f aca="true" t="shared" si="18" ref="I189:I207">G189*100/F189</f>
        <v>77.55167196140563</v>
      </c>
      <c r="J189" s="93"/>
    </row>
    <row r="190" spans="1:9" ht="12.75">
      <c r="A190" s="46" t="s">
        <v>235</v>
      </c>
      <c r="B190" s="49"/>
      <c r="C190" s="49"/>
      <c r="D190" s="49"/>
      <c r="E190" s="49"/>
      <c r="F190" s="47">
        <f>F192+F193+F194+F195+F196+F197+F200+F201+F202+F203+F204</f>
        <v>706251.03</v>
      </c>
      <c r="G190" s="47">
        <f>G192+G193+G194+G195+G196+G197+G200+G201+G202+G203+G204</f>
        <v>542097.3999999999</v>
      </c>
      <c r="H190" s="42">
        <f t="shared" si="17"/>
        <v>-164153.63000000012</v>
      </c>
      <c r="I190" s="42">
        <f t="shared" si="18"/>
        <v>76.75704203928734</v>
      </c>
    </row>
    <row r="191" spans="1:9" ht="47.25" customHeight="1" hidden="1">
      <c r="A191" s="54" t="s">
        <v>250</v>
      </c>
      <c r="B191" s="49" t="s">
        <v>100</v>
      </c>
      <c r="C191" s="49" t="s">
        <v>249</v>
      </c>
      <c r="D191" s="49" t="s">
        <v>133</v>
      </c>
      <c r="E191" s="49" t="s">
        <v>136</v>
      </c>
      <c r="F191" s="47">
        <v>0</v>
      </c>
      <c r="G191" s="47">
        <v>0</v>
      </c>
      <c r="H191" s="42">
        <f t="shared" si="17"/>
        <v>0</v>
      </c>
      <c r="I191" s="42" t="e">
        <f>G191*100/F191</f>
        <v>#DIV/0!</v>
      </c>
    </row>
    <row r="192" spans="1:9" ht="12.75">
      <c r="A192" s="46" t="s">
        <v>210</v>
      </c>
      <c r="B192" s="49" t="s">
        <v>100</v>
      </c>
      <c r="C192" s="49" t="s">
        <v>236</v>
      </c>
      <c r="D192" s="49" t="s">
        <v>195</v>
      </c>
      <c r="E192" s="49" t="s">
        <v>121</v>
      </c>
      <c r="F192" s="47">
        <v>448152.73</v>
      </c>
      <c r="G192" s="47">
        <v>373749.8</v>
      </c>
      <c r="H192" s="42">
        <f t="shared" si="17"/>
        <v>-74402.93</v>
      </c>
      <c r="I192" s="42">
        <f t="shared" si="18"/>
        <v>83.39786304548451</v>
      </c>
    </row>
    <row r="193" spans="1:9" ht="22.5">
      <c r="A193" s="38" t="s">
        <v>265</v>
      </c>
      <c r="B193" s="49" t="s">
        <v>95</v>
      </c>
      <c r="C193" s="49" t="s">
        <v>236</v>
      </c>
      <c r="D193" s="49" t="s">
        <v>195</v>
      </c>
      <c r="E193" s="49" t="s">
        <v>266</v>
      </c>
      <c r="F193" s="47">
        <v>12000</v>
      </c>
      <c r="G193" s="47">
        <v>0</v>
      </c>
      <c r="H193" s="42">
        <f t="shared" si="17"/>
        <v>-12000</v>
      </c>
      <c r="I193" s="42">
        <f>G193*100/F193</f>
        <v>0</v>
      </c>
    </row>
    <row r="194" spans="1:9" ht="12.75">
      <c r="A194" s="46" t="s">
        <v>211</v>
      </c>
      <c r="B194" s="49" t="s">
        <v>100</v>
      </c>
      <c r="C194" s="49" t="s">
        <v>236</v>
      </c>
      <c r="D194" s="49" t="s">
        <v>197</v>
      </c>
      <c r="E194" s="49" t="s">
        <v>123</v>
      </c>
      <c r="F194" s="47">
        <v>132333.31</v>
      </c>
      <c r="G194" s="47">
        <v>91181.15</v>
      </c>
      <c r="H194" s="42">
        <f t="shared" si="17"/>
        <v>-41152.16</v>
      </c>
      <c r="I194" s="42">
        <f t="shared" si="18"/>
        <v>68.90264439089448</v>
      </c>
    </row>
    <row r="195" spans="1:9" ht="12.75">
      <c r="A195" s="46" t="s">
        <v>209</v>
      </c>
      <c r="B195" s="49" t="s">
        <v>100</v>
      </c>
      <c r="C195" s="49" t="s">
        <v>236</v>
      </c>
      <c r="D195" s="49" t="s">
        <v>133</v>
      </c>
      <c r="E195" s="49" t="s">
        <v>134</v>
      </c>
      <c r="F195" s="47">
        <v>4250</v>
      </c>
      <c r="G195" s="47">
        <v>2880</v>
      </c>
      <c r="H195" s="42">
        <f t="shared" si="17"/>
        <v>-1370</v>
      </c>
      <c r="I195" s="42">
        <f t="shared" si="18"/>
        <v>67.76470588235294</v>
      </c>
    </row>
    <row r="196" spans="1:9" ht="12.75">
      <c r="A196" s="46" t="s">
        <v>163</v>
      </c>
      <c r="B196" s="49" t="s">
        <v>100</v>
      </c>
      <c r="C196" s="49" t="s">
        <v>236</v>
      </c>
      <c r="D196" s="49" t="s">
        <v>133</v>
      </c>
      <c r="E196" s="49" t="s">
        <v>135</v>
      </c>
      <c r="F196" s="47">
        <v>3875</v>
      </c>
      <c r="G196" s="47">
        <v>0</v>
      </c>
      <c r="H196" s="42">
        <f t="shared" si="17"/>
        <v>-3875</v>
      </c>
      <c r="I196" s="42">
        <f t="shared" si="18"/>
        <v>0</v>
      </c>
    </row>
    <row r="197" spans="1:9" ht="12.75">
      <c r="A197" s="46" t="s">
        <v>212</v>
      </c>
      <c r="B197" s="49" t="s">
        <v>100</v>
      </c>
      <c r="C197" s="49" t="s">
        <v>236</v>
      </c>
      <c r="D197" s="49" t="s">
        <v>133</v>
      </c>
      <c r="E197" s="49" t="s">
        <v>136</v>
      </c>
      <c r="F197" s="47">
        <v>12500</v>
      </c>
      <c r="G197" s="47">
        <v>6000</v>
      </c>
      <c r="H197" s="42">
        <f t="shared" si="17"/>
        <v>-6500</v>
      </c>
      <c r="I197" s="42">
        <f t="shared" si="18"/>
        <v>48</v>
      </c>
    </row>
    <row r="198" spans="1:9" ht="12.75" hidden="1">
      <c r="A198" s="54" t="s">
        <v>213</v>
      </c>
      <c r="B198" s="49" t="s">
        <v>95</v>
      </c>
      <c r="C198" s="49" t="s">
        <v>234</v>
      </c>
      <c r="D198" s="49" t="s">
        <v>133</v>
      </c>
      <c r="E198" s="49" t="s">
        <v>127</v>
      </c>
      <c r="F198" s="47">
        <v>0</v>
      </c>
      <c r="G198" s="47">
        <v>0</v>
      </c>
      <c r="H198" s="42">
        <f t="shared" si="17"/>
        <v>0</v>
      </c>
      <c r="I198" s="42" t="e">
        <f t="shared" si="18"/>
        <v>#DIV/0!</v>
      </c>
    </row>
    <row r="199" spans="1:9" ht="12.75" hidden="1">
      <c r="A199" s="46" t="s">
        <v>215</v>
      </c>
      <c r="B199" s="49" t="s">
        <v>100</v>
      </c>
      <c r="C199" s="49" t="s">
        <v>236</v>
      </c>
      <c r="D199" s="49" t="s">
        <v>133</v>
      </c>
      <c r="E199" s="49" t="s">
        <v>107</v>
      </c>
      <c r="F199" s="47">
        <v>0</v>
      </c>
      <c r="G199" s="47">
        <v>0</v>
      </c>
      <c r="H199" s="42">
        <f t="shared" si="17"/>
        <v>0</v>
      </c>
      <c r="I199" s="42" t="e">
        <f t="shared" si="18"/>
        <v>#DIV/0!</v>
      </c>
    </row>
    <row r="200" spans="1:9" ht="12.75">
      <c r="A200" s="46" t="s">
        <v>214</v>
      </c>
      <c r="B200" s="49" t="s">
        <v>100</v>
      </c>
      <c r="C200" s="49" t="s">
        <v>236</v>
      </c>
      <c r="D200" s="49" t="s">
        <v>133</v>
      </c>
      <c r="E200" s="49" t="s">
        <v>127</v>
      </c>
      <c r="F200" s="47">
        <v>0</v>
      </c>
      <c r="G200" s="47">
        <v>0</v>
      </c>
      <c r="H200" s="42">
        <f t="shared" si="17"/>
        <v>0</v>
      </c>
      <c r="I200" s="42" t="e">
        <f t="shared" si="18"/>
        <v>#DIV/0!</v>
      </c>
    </row>
    <row r="201" spans="1:9" ht="12.75">
      <c r="A201" s="54" t="s">
        <v>215</v>
      </c>
      <c r="B201" s="49" t="s">
        <v>95</v>
      </c>
      <c r="C201" s="49" t="s">
        <v>236</v>
      </c>
      <c r="D201" s="49" t="s">
        <v>133</v>
      </c>
      <c r="E201" s="49" t="s">
        <v>107</v>
      </c>
      <c r="F201" s="47">
        <v>6419.17</v>
      </c>
      <c r="G201" s="47">
        <v>0</v>
      </c>
      <c r="H201" s="42">
        <f t="shared" si="17"/>
        <v>-6419.17</v>
      </c>
      <c r="I201" s="42">
        <f t="shared" si="18"/>
        <v>0</v>
      </c>
    </row>
    <row r="202" spans="1:9" ht="12.75">
      <c r="A202" s="54" t="s">
        <v>214</v>
      </c>
      <c r="B202" s="49" t="s">
        <v>95</v>
      </c>
      <c r="C202" s="49" t="s">
        <v>236</v>
      </c>
      <c r="D202" s="49" t="s">
        <v>133</v>
      </c>
      <c r="E202" s="49" t="s">
        <v>267</v>
      </c>
      <c r="F202" s="47">
        <v>15000</v>
      </c>
      <c r="G202" s="47">
        <v>0</v>
      </c>
      <c r="H202" s="42">
        <f t="shared" si="17"/>
        <v>-15000</v>
      </c>
      <c r="I202" s="42">
        <f t="shared" si="18"/>
        <v>0</v>
      </c>
    </row>
    <row r="203" spans="1:9" ht="12.75">
      <c r="A203" s="46" t="s">
        <v>163</v>
      </c>
      <c r="B203" s="49" t="s">
        <v>100</v>
      </c>
      <c r="C203" s="49" t="s">
        <v>236</v>
      </c>
      <c r="D203" s="49" t="s">
        <v>369</v>
      </c>
      <c r="E203" s="49" t="s">
        <v>135</v>
      </c>
      <c r="F203" s="47">
        <v>52970.82</v>
      </c>
      <c r="G203" s="47">
        <v>51397.45</v>
      </c>
      <c r="H203" s="42">
        <f>G203-F203</f>
        <v>-1573.3700000000026</v>
      </c>
      <c r="I203" s="42">
        <f>G203*100/F203</f>
        <v>97.0297420353319</v>
      </c>
    </row>
    <row r="204" spans="1:9" ht="12.75">
      <c r="A204" s="46" t="s">
        <v>216</v>
      </c>
      <c r="B204" s="49" t="s">
        <v>100</v>
      </c>
      <c r="C204" s="49" t="s">
        <v>236</v>
      </c>
      <c r="D204" s="49" t="s">
        <v>139</v>
      </c>
      <c r="E204" s="49" t="s">
        <v>246</v>
      </c>
      <c r="F204" s="47">
        <v>18750</v>
      </c>
      <c r="G204" s="47">
        <v>16889</v>
      </c>
      <c r="H204" s="42">
        <f t="shared" si="17"/>
        <v>-1861</v>
      </c>
      <c r="I204" s="42">
        <f t="shared" si="18"/>
        <v>90.07466666666667</v>
      </c>
    </row>
    <row r="205" spans="1:9" ht="12.75" hidden="1">
      <c r="A205" s="46" t="s">
        <v>216</v>
      </c>
      <c r="B205" s="49" t="s">
        <v>100</v>
      </c>
      <c r="C205" s="49" t="s">
        <v>236</v>
      </c>
      <c r="D205" s="49" t="s">
        <v>139</v>
      </c>
      <c r="E205" s="49" t="s">
        <v>246</v>
      </c>
      <c r="F205" s="47">
        <v>0</v>
      </c>
      <c r="G205" s="47">
        <v>0</v>
      </c>
      <c r="H205" s="42">
        <f t="shared" si="17"/>
        <v>0</v>
      </c>
      <c r="I205" s="42" t="e">
        <f>G205*100/F205</f>
        <v>#DIV/0!</v>
      </c>
    </row>
    <row r="206" spans="1:9" ht="12.75" hidden="1">
      <c r="A206" s="46" t="s">
        <v>217</v>
      </c>
      <c r="B206" s="49" t="s">
        <v>100</v>
      </c>
      <c r="C206" s="49" t="s">
        <v>236</v>
      </c>
      <c r="D206" s="49" t="s">
        <v>221</v>
      </c>
      <c r="E206" s="49" t="s">
        <v>137</v>
      </c>
      <c r="F206" s="47">
        <v>0</v>
      </c>
      <c r="G206" s="47">
        <v>0</v>
      </c>
      <c r="H206" s="42">
        <f t="shared" si="17"/>
        <v>0</v>
      </c>
      <c r="I206" s="42" t="e">
        <f t="shared" si="18"/>
        <v>#DIV/0!</v>
      </c>
    </row>
    <row r="207" spans="1:9" ht="12.75">
      <c r="A207" s="46" t="s">
        <v>237</v>
      </c>
      <c r="B207" s="49" t="s">
        <v>100</v>
      </c>
      <c r="C207" s="49" t="s">
        <v>142</v>
      </c>
      <c r="D207" s="49" t="s">
        <v>103</v>
      </c>
      <c r="E207" s="49" t="s">
        <v>143</v>
      </c>
      <c r="F207" s="47">
        <v>25000</v>
      </c>
      <c r="G207" s="47">
        <v>25000</v>
      </c>
      <c r="H207" s="42">
        <f t="shared" si="17"/>
        <v>0</v>
      </c>
      <c r="I207" s="42">
        <f t="shared" si="18"/>
        <v>100</v>
      </c>
    </row>
    <row r="208" spans="1:10" ht="12.75" hidden="1">
      <c r="A208" s="51" t="s">
        <v>258</v>
      </c>
      <c r="B208" s="53" t="s">
        <v>263</v>
      </c>
      <c r="C208" s="53"/>
      <c r="D208" s="53"/>
      <c r="E208" s="53"/>
      <c r="F208" s="48">
        <f>F209+F223+F210</f>
        <v>0</v>
      </c>
      <c r="G208" s="48">
        <f>G209+G223+G210</f>
        <v>0</v>
      </c>
      <c r="H208" s="41">
        <f t="shared" si="17"/>
        <v>0</v>
      </c>
      <c r="I208" s="41" t="e">
        <f>G208*100/F208</f>
        <v>#DIV/0!</v>
      </c>
      <c r="J208" s="93"/>
    </row>
    <row r="209" spans="1:9" ht="12.75" hidden="1">
      <c r="A209" s="46" t="s">
        <v>280</v>
      </c>
      <c r="B209" s="49" t="s">
        <v>263</v>
      </c>
      <c r="C209" s="49" t="s">
        <v>311</v>
      </c>
      <c r="D209" s="49" t="s">
        <v>281</v>
      </c>
      <c r="E209" s="49" t="s">
        <v>107</v>
      </c>
      <c r="F209" s="47">
        <v>0</v>
      </c>
      <c r="G209" s="47">
        <v>0</v>
      </c>
      <c r="H209" s="42">
        <f t="shared" si="17"/>
        <v>0</v>
      </c>
      <c r="I209" s="42" t="e">
        <f>G209*100/F209</f>
        <v>#DIV/0!</v>
      </c>
    </row>
    <row r="210" spans="1:9" ht="12.75">
      <c r="A210" s="51"/>
      <c r="B210" s="53"/>
      <c r="C210" s="53"/>
      <c r="D210" s="53"/>
      <c r="E210" s="53"/>
      <c r="F210" s="48"/>
      <c r="G210" s="48"/>
      <c r="H210" s="41"/>
      <c r="I210" s="41"/>
    </row>
    <row r="211" spans="1:9" ht="12.75">
      <c r="A211" s="56" t="s">
        <v>183</v>
      </c>
      <c r="B211" s="78"/>
      <c r="C211" s="78"/>
      <c r="D211" s="78"/>
      <c r="E211" s="78"/>
      <c r="F211" s="57">
        <f>F8+F17+F41+F47+F82+F84+F91+F99+F104+F117+F152+F181+F184+F142+F43+F188+F186</f>
        <v>33227506.720000003</v>
      </c>
      <c r="G211" s="57">
        <f>G8+G17+G41+G47+G82+G84+G91+G99+G104+G117+G152+G181+G184+G142+G43+G188+G186</f>
        <v>10468624.08</v>
      </c>
      <c r="H211" s="57">
        <f>H7+H81+H87+H98+H151+H180+H183+H188</f>
        <v>-22758882.639999997</v>
      </c>
      <c r="I211" s="41">
        <f>G211/F211*100</f>
        <v>31.505897111740914</v>
      </c>
    </row>
    <row r="212" spans="6:10" ht="12.75">
      <c r="F212" s="63"/>
      <c r="G212" s="63"/>
      <c r="H212" s="58"/>
      <c r="I212" s="58"/>
      <c r="J212" s="93"/>
    </row>
    <row r="213" spans="6:9" ht="12.75">
      <c r="F213" s="58"/>
      <c r="G213" s="58"/>
      <c r="H213" s="58"/>
      <c r="I213" s="58"/>
    </row>
  </sheetData>
  <sheetProtection/>
  <mergeCells count="9">
    <mergeCell ref="A1:I1"/>
    <mergeCell ref="A2:I2"/>
    <mergeCell ref="A3:I3"/>
    <mergeCell ref="A4:A5"/>
    <mergeCell ref="F4:F5"/>
    <mergeCell ref="G4:G5"/>
    <mergeCell ref="H4:H5"/>
    <mergeCell ref="I4:I5"/>
    <mergeCell ref="B4:D4"/>
  </mergeCells>
  <printOptions/>
  <pageMargins left="0.7874015748031497" right="0.7874015748031497" top="0" bottom="0" header="0.5118110236220472" footer="0.5118110236220472"/>
  <pageSetup horizontalDpi="600" verticalDpi="6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2021-04-14T09:58:05Z</cp:lastPrinted>
  <dcterms:created xsi:type="dcterms:W3CDTF">2009-11-06T12:46:53Z</dcterms:created>
  <dcterms:modified xsi:type="dcterms:W3CDTF">2021-04-14T09:59:14Z</dcterms:modified>
  <cp:category/>
  <cp:version/>
  <cp:contentType/>
  <cp:contentStatus/>
</cp:coreProperties>
</file>